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3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AquestLlibreDeTreball"/>
  <mc:AlternateContent xmlns:mc="http://schemas.openxmlformats.org/markup-compatibility/2006">
    <mc:Choice Requires="x15">
      <x15ac:absPath xmlns:x15ac="http://schemas.microsoft.com/office/spreadsheetml/2010/11/ac" url="https://gencat-my.sharepoint.com/personal/sofiaarletsenghor_gencat_cat/Documents/Escriptori/Dades/Dades internes DGMRA/Acord Marc/2025/"/>
    </mc:Choice>
  </mc:AlternateContent>
  <xr:revisionPtr revIDLastSave="330" documentId="11_BBA71075EDF7ADD8FD5736DC4D0F6C1BAA611AD0" xr6:coauthVersionLast="47" xr6:coauthVersionMax="47" xr10:uidLastSave="{D6CEB8EA-4356-4D1D-B3C4-ED50D5BAAEC1}"/>
  <bookViews>
    <workbookView xWindow="-120" yWindow="-120" windowWidth="38640" windowHeight="21240" xr2:uid="{00000000-000D-0000-FFFF-FFFF00000000}"/>
  </bookViews>
  <sheets>
    <sheet name="Complet" sheetId="2" r:id="rId1"/>
    <sheet name="A. en qüestionari" sheetId="9" r:id="rId2"/>
    <sheet name="B. en qüestionari" sheetId="10" r:id="rId3"/>
    <sheet name="C. qüestionari" sheetId="12" r:id="rId4"/>
    <sheet name="D. qüestionari" sheetId="13" r:id="rId5"/>
    <sheet name="E. qüestionari" sheetId="14" r:id="rId6"/>
    <sheet name="F. qüestionari" sheetId="15" r:id="rId7"/>
    <sheet name="G. qüestionari" sheetId="16" r:id="rId8"/>
    <sheet name="Recull dades" sheetId="8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0" l="1"/>
  <c r="BF2" i="8" l="1"/>
  <c r="I11" i="9" l="1"/>
  <c r="BD2" i="8"/>
  <c r="BB2" i="8"/>
  <c r="AZ2" i="8"/>
  <c r="AV2" i="8"/>
  <c r="D2" i="8"/>
  <c r="AY2" i="8"/>
  <c r="BA2" i="8"/>
  <c r="BC2" i="8"/>
  <c r="BE2" i="8"/>
  <c r="AX2" i="8"/>
  <c r="AW2" i="8"/>
  <c r="AU2" i="8"/>
  <c r="KC2" i="8" l="1"/>
  <c r="KB2" i="8"/>
  <c r="KF2" i="8"/>
  <c r="KE2" i="8"/>
  <c r="KD2" i="8"/>
  <c r="JZ2" i="8"/>
  <c r="JY2" i="8"/>
  <c r="JW2" i="8"/>
  <c r="JV2" i="8"/>
  <c r="JU2" i="8"/>
  <c r="JT2" i="8"/>
  <c r="JS2" i="8"/>
  <c r="JQ2" i="8"/>
  <c r="JP2" i="8"/>
  <c r="JN2" i="8"/>
  <c r="JM2" i="8"/>
  <c r="JL2" i="8"/>
  <c r="JK2" i="8"/>
  <c r="JJ2" i="8"/>
  <c r="JH2" i="8"/>
  <c r="JG2" i="8"/>
  <c r="JB2" i="8"/>
  <c r="JA2" i="8"/>
  <c r="JE2" i="8"/>
  <c r="JD2" i="8"/>
  <c r="JC2" i="8"/>
  <c r="IY2" i="8"/>
  <c r="IX2" i="8"/>
  <c r="IV2" i="8"/>
  <c r="IU2" i="8"/>
  <c r="IT2" i="8"/>
  <c r="IR2" i="8"/>
  <c r="IS2" i="8"/>
  <c r="IP2" i="8"/>
  <c r="IO2" i="8"/>
  <c r="IL2" i="8"/>
  <c r="IM2" i="8"/>
  <c r="IK2" i="8"/>
  <c r="IJ2" i="8"/>
  <c r="II2" i="8"/>
  <c r="IG2" i="8"/>
  <c r="IF2" i="8"/>
  <c r="HY2" i="8"/>
  <c r="HV2" i="8"/>
  <c r="HU2" i="8"/>
  <c r="HT2" i="8"/>
  <c r="HS2" i="8"/>
  <c r="HR2" i="8"/>
  <c r="HP2" i="8"/>
  <c r="HM2" i="8"/>
  <c r="HN2" i="8"/>
  <c r="HL2" i="8"/>
  <c r="HK2" i="8"/>
  <c r="HJ2" i="8"/>
  <c r="HI2" i="8"/>
  <c r="HH2" i="8"/>
  <c r="HG2" i="8"/>
  <c r="F96" i="10"/>
  <c r="F76" i="10"/>
  <c r="GY2" i="8"/>
  <c r="GZ2" i="8"/>
  <c r="GX2" i="8"/>
  <c r="GT2" i="8"/>
  <c r="GU2" i="8"/>
  <c r="GV2" i="8"/>
  <c r="GW2" i="8"/>
  <c r="GS2" i="8"/>
  <c r="GN2" i="8"/>
  <c r="GO2" i="8"/>
  <c r="GP2" i="8"/>
  <c r="GQ2" i="8"/>
  <c r="GM2" i="8"/>
  <c r="GH2" i="8"/>
  <c r="GI2" i="8"/>
  <c r="GJ2" i="8"/>
  <c r="GK2" i="8"/>
  <c r="GG2" i="8"/>
  <c r="GB2" i="8"/>
  <c r="GC2" i="8"/>
  <c r="GD2" i="8"/>
  <c r="GE2" i="8"/>
  <c r="GA2" i="8"/>
  <c r="FV2" i="8"/>
  <c r="FW2" i="8"/>
  <c r="FX2" i="8"/>
  <c r="FY2" i="8"/>
  <c r="FU2" i="8"/>
  <c r="FP2" i="8"/>
  <c r="FQ2" i="8"/>
  <c r="FR2" i="8"/>
  <c r="FS2" i="8"/>
  <c r="FO2" i="8"/>
  <c r="FJ2" i="8"/>
  <c r="FK2" i="8"/>
  <c r="FL2" i="8"/>
  <c r="FM2" i="8"/>
  <c r="FI2" i="8"/>
  <c r="FB2" i="8"/>
  <c r="FC2" i="8"/>
  <c r="FD2" i="8"/>
  <c r="FE2" i="8"/>
  <c r="FF2" i="8"/>
  <c r="ES2" i="8"/>
  <c r="ET2" i="8"/>
  <c r="EU2" i="8"/>
  <c r="EV2" i="8"/>
  <c r="EW2" i="8"/>
  <c r="EP2" i="8"/>
  <c r="EK2" i="8"/>
  <c r="EL2" i="8"/>
  <c r="EM2" i="8"/>
  <c r="EN2" i="8"/>
  <c r="EJ2" i="8"/>
  <c r="EG2" i="8"/>
  <c r="EA2" i="8" l="1"/>
  <c r="EB2" i="8"/>
  <c r="EC2" i="8"/>
  <c r="ED2" i="8"/>
  <c r="EE2" i="8"/>
  <c r="DZ2" i="8"/>
  <c r="DY2" i="8"/>
  <c r="DX2" i="8"/>
  <c r="DW2" i="8"/>
  <c r="DV2" i="8"/>
  <c r="DU2" i="8"/>
  <c r="DS2" i="8"/>
  <c r="DR2" i="8"/>
  <c r="DQ2" i="8"/>
  <c r="DP2" i="8"/>
  <c r="DO2" i="8"/>
  <c r="DM2" i="8"/>
  <c r="DL2" i="8"/>
  <c r="DK2" i="8"/>
  <c r="DJ2" i="8"/>
  <c r="DI2" i="8"/>
  <c r="DE2" i="8"/>
  <c r="DF2" i="8"/>
  <c r="DG2" i="8"/>
  <c r="DD2" i="8"/>
  <c r="DC2" i="8"/>
  <c r="DA2" i="8"/>
  <c r="CZ2" i="8"/>
  <c r="CY2" i="8"/>
  <c r="CX2" i="8"/>
  <c r="CW2" i="8"/>
  <c r="CQ2" i="8"/>
  <c r="CR2" i="8"/>
  <c r="CS2" i="8"/>
  <c r="CT2" i="8"/>
  <c r="CU2" i="8"/>
  <c r="CP2" i="8"/>
  <c r="CL2" i="8"/>
  <c r="CM2" i="8"/>
  <c r="CN2" i="8"/>
  <c r="CO2" i="8"/>
  <c r="CK2" i="8"/>
  <c r="CI2" i="8"/>
  <c r="CH2" i="8"/>
  <c r="CG2" i="8"/>
  <c r="CF2" i="8"/>
  <c r="CE2" i="8"/>
  <c r="CC2" i="8"/>
  <c r="CB2" i="8"/>
  <c r="CA2" i="8"/>
  <c r="BZ2" i="8"/>
  <c r="BY2" i="8"/>
  <c r="BW2" i="8"/>
  <c r="BV2" i="8"/>
  <c r="BU2" i="8"/>
  <c r="BT2" i="8"/>
  <c r="BS2" i="8"/>
  <c r="BQ2" i="8"/>
  <c r="BP2" i="8"/>
  <c r="BO2" i="8"/>
  <c r="BN2" i="8"/>
  <c r="BM2" i="8"/>
  <c r="BL2" i="8"/>
  <c r="BD12" i="9"/>
  <c r="BD13" i="9"/>
  <c r="BD14" i="9"/>
  <c r="BD15" i="9"/>
  <c r="BD16" i="9"/>
  <c r="BD17" i="9"/>
  <c r="BD18" i="9"/>
  <c r="BD19" i="9"/>
  <c r="BD20" i="9"/>
  <c r="BD21" i="9"/>
  <c r="BD22" i="9"/>
  <c r="BD23" i="9"/>
  <c r="BD24" i="9"/>
  <c r="BD25" i="9"/>
  <c r="BD26" i="9"/>
  <c r="BD27" i="9"/>
  <c r="BD28" i="9"/>
  <c r="BD29" i="9"/>
  <c r="BD30" i="9"/>
  <c r="BD11" i="9"/>
  <c r="BC12" i="9"/>
  <c r="BC13" i="9"/>
  <c r="BC14" i="9"/>
  <c r="BC15" i="9"/>
  <c r="BC16" i="9"/>
  <c r="BC17" i="9"/>
  <c r="BC18" i="9"/>
  <c r="BC19" i="9"/>
  <c r="BC20" i="9"/>
  <c r="BC21" i="9"/>
  <c r="BC22" i="9"/>
  <c r="BC23" i="9"/>
  <c r="BC24" i="9"/>
  <c r="BC25" i="9"/>
  <c r="BC26" i="9"/>
  <c r="BC27" i="9"/>
  <c r="BC28" i="9"/>
  <c r="BC29" i="9"/>
  <c r="BC30" i="9"/>
  <c r="BC11" i="9"/>
  <c r="BB12" i="9"/>
  <c r="BB13" i="9"/>
  <c r="BB14" i="9"/>
  <c r="BB15" i="9"/>
  <c r="BB16" i="9"/>
  <c r="BB17" i="9"/>
  <c r="BB18" i="9"/>
  <c r="BB19" i="9"/>
  <c r="BB20" i="9"/>
  <c r="BB21" i="9"/>
  <c r="BB22" i="9"/>
  <c r="BB23" i="9"/>
  <c r="BB24" i="9"/>
  <c r="BB25" i="9"/>
  <c r="BB26" i="9"/>
  <c r="BB27" i="9"/>
  <c r="BB28" i="9"/>
  <c r="BB29" i="9"/>
  <c r="BB30" i="9"/>
  <c r="BB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11" i="9"/>
  <c r="Q20" i="9"/>
  <c r="Q12" i="9"/>
  <c r="Q13" i="9"/>
  <c r="Q14" i="9"/>
  <c r="Q15" i="9"/>
  <c r="Q16" i="9"/>
  <c r="Q17" i="9"/>
  <c r="Q18" i="9"/>
  <c r="Q19" i="9"/>
  <c r="Q21" i="9"/>
  <c r="Q22" i="9"/>
  <c r="Q23" i="9"/>
  <c r="Q24" i="9"/>
  <c r="Q25" i="9"/>
  <c r="Q26" i="9"/>
  <c r="Q27" i="9"/>
  <c r="Q28" i="9"/>
  <c r="Q29" i="9"/>
  <c r="Q30" i="9"/>
  <c r="Q11" i="9"/>
  <c r="AV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11" i="9"/>
  <c r="K28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K30" i="9"/>
  <c r="K29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AR11" i="9"/>
  <c r="AK11" i="9"/>
  <c r="AG2" i="8" s="1"/>
  <c r="AI11" i="9"/>
  <c r="AF2" i="8" s="1"/>
  <c r="AG11" i="9"/>
  <c r="AE2" i="8" s="1"/>
  <c r="AE11" i="9"/>
  <c r="AD2" i="8" s="1"/>
  <c r="C2" i="8"/>
  <c r="G11" i="9"/>
  <c r="T32" i="9" l="1"/>
  <c r="AP2" i="8" s="1"/>
  <c r="BB32" i="9"/>
  <c r="U32" i="9"/>
  <c r="AQ2" i="8" s="1"/>
  <c r="S32" i="9"/>
  <c r="AO2" i="8" s="1"/>
  <c r="R32" i="9"/>
  <c r="AN2" i="8" s="1"/>
  <c r="Q32" i="9"/>
  <c r="AM2" i="8" s="1"/>
  <c r="P32" i="9"/>
  <c r="J2" i="8" s="1"/>
  <c r="M32" i="9"/>
  <c r="E2" i="8" s="1"/>
  <c r="L32" i="9"/>
  <c r="F2" i="8" s="1"/>
  <c r="O32" i="9"/>
  <c r="H2" i="8" s="1"/>
  <c r="N32" i="9"/>
  <c r="G2" i="8" s="1"/>
  <c r="K32" i="9"/>
  <c r="I2" i="8" s="1"/>
  <c r="B2" i="8"/>
  <c r="Y11" i="9" l="1"/>
  <c r="KA2" i="8" l="1"/>
  <c r="JX2" i="8"/>
  <c r="JR2" i="8"/>
  <c r="JO2" i="8"/>
  <c r="JI2" i="8"/>
  <c r="JF2" i="8"/>
  <c r="IZ2" i="8"/>
  <c r="IW2" i="8"/>
  <c r="IQ2" i="8"/>
  <c r="IN2" i="8"/>
  <c r="IH2" i="8"/>
  <c r="IE2" i="8"/>
  <c r="HX2" i="8"/>
  <c r="HW2" i="8"/>
  <c r="HQ2" i="8"/>
  <c r="HO2" i="8"/>
  <c r="HF2" i="8"/>
  <c r="HA2" i="8"/>
  <c r="Z11" i="9"/>
  <c r="Y12" i="9"/>
  <c r="Z12" i="9"/>
  <c r="Y13" i="9"/>
  <c r="Z13" i="9"/>
  <c r="Y14" i="9"/>
  <c r="Z14" i="9"/>
  <c r="W2" i="8"/>
  <c r="V2" i="8"/>
  <c r="U2" i="8"/>
  <c r="T2" i="8"/>
  <c r="S2" i="8"/>
  <c r="R2" i="8"/>
  <c r="G96" i="10" l="1"/>
  <c r="I96" i="10"/>
  <c r="H96" i="10"/>
  <c r="AA2" i="8"/>
  <c r="Z2" i="8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9" i="9"/>
  <c r="AC30" i="9"/>
  <c r="AC12" i="9"/>
  <c r="AC11" i="9"/>
  <c r="AB12" i="9"/>
  <c r="AB13" i="9"/>
  <c r="AB14" i="9"/>
  <c r="Y15" i="9"/>
  <c r="Z15" i="9"/>
  <c r="AB15" i="9"/>
  <c r="Y16" i="9"/>
  <c r="Z16" i="9"/>
  <c r="AB16" i="9"/>
  <c r="Y17" i="9"/>
  <c r="Z17" i="9"/>
  <c r="AB17" i="9"/>
  <c r="Y18" i="9"/>
  <c r="Z18" i="9"/>
  <c r="AB18" i="9"/>
  <c r="Y19" i="9"/>
  <c r="Z19" i="9"/>
  <c r="AB19" i="9"/>
  <c r="Y20" i="9"/>
  <c r="Z20" i="9"/>
  <c r="GR2" i="8"/>
  <c r="DT2" i="8"/>
  <c r="DN2" i="8"/>
  <c r="DH2" i="8"/>
  <c r="DB2" i="8"/>
  <c r="CV2" i="8"/>
  <c r="CJ2" i="8"/>
  <c r="CD2" i="8"/>
  <c r="BX2" i="8"/>
  <c r="BR2" i="8"/>
  <c r="BK2" i="8"/>
  <c r="BJ2" i="8"/>
  <c r="BI2" i="8"/>
  <c r="BH2" i="8"/>
  <c r="BG2" i="8"/>
  <c r="AO21" i="9"/>
  <c r="AR21" i="9" s="1"/>
  <c r="AP21" i="9"/>
  <c r="AQ21" i="9"/>
  <c r="AS21" i="9"/>
  <c r="AT21" i="9"/>
  <c r="AU21" i="9"/>
  <c r="AV21" i="9"/>
  <c r="AW21" i="9"/>
  <c r="AX21" i="9"/>
  <c r="AY21" i="9"/>
  <c r="AO22" i="9"/>
  <c r="AP22" i="9"/>
  <c r="AQ22" i="9"/>
  <c r="AR22" i="9"/>
  <c r="AS22" i="9"/>
  <c r="AT22" i="9"/>
  <c r="AU22" i="9"/>
  <c r="AV22" i="9"/>
  <c r="AW22" i="9"/>
  <c r="AX22" i="9"/>
  <c r="AY22" i="9"/>
  <c r="AZ22" i="9"/>
  <c r="AO23" i="9"/>
  <c r="AP23" i="9"/>
  <c r="AQ23" i="9"/>
  <c r="AR23" i="9"/>
  <c r="AS23" i="9"/>
  <c r="AT23" i="9"/>
  <c r="AU23" i="9"/>
  <c r="AV23" i="9"/>
  <c r="AW23" i="9"/>
  <c r="AX23" i="9"/>
  <c r="AY23" i="9"/>
  <c r="AZ23" i="9"/>
  <c r="AO24" i="9"/>
  <c r="AB24" i="9" s="1"/>
  <c r="AP24" i="9"/>
  <c r="AQ24" i="9"/>
  <c r="AR24" i="9"/>
  <c r="AS24" i="9"/>
  <c r="AT24" i="9"/>
  <c r="AU24" i="9"/>
  <c r="AV24" i="9"/>
  <c r="AW24" i="9"/>
  <c r="AX24" i="9"/>
  <c r="AY24" i="9"/>
  <c r="AZ24" i="9"/>
  <c r="AO25" i="9"/>
  <c r="AS25" i="9" s="1"/>
  <c r="AP25" i="9"/>
  <c r="AQ25" i="9"/>
  <c r="AR25" i="9"/>
  <c r="AT25" i="9"/>
  <c r="AU25" i="9"/>
  <c r="AV25" i="9"/>
  <c r="AW25" i="9"/>
  <c r="AX25" i="9"/>
  <c r="AY25" i="9"/>
  <c r="AZ25" i="9"/>
  <c r="AO26" i="9"/>
  <c r="AX26" i="9" s="1"/>
  <c r="AP26" i="9"/>
  <c r="AQ26" i="9"/>
  <c r="AR26" i="9"/>
  <c r="AS26" i="9"/>
  <c r="AT26" i="9"/>
  <c r="AU26" i="9"/>
  <c r="AV26" i="9"/>
  <c r="AW26" i="9"/>
  <c r="AY26" i="9"/>
  <c r="AZ26" i="9"/>
  <c r="AO27" i="9"/>
  <c r="AT27" i="9" s="1"/>
  <c r="AP27" i="9"/>
  <c r="AQ27" i="9"/>
  <c r="AR27" i="9"/>
  <c r="AS27" i="9"/>
  <c r="AU27" i="9"/>
  <c r="AV27" i="9"/>
  <c r="AW27" i="9"/>
  <c r="AX27" i="9"/>
  <c r="AY27" i="9"/>
  <c r="AZ27" i="9"/>
  <c r="AO28" i="9"/>
  <c r="AC28" i="9" s="1"/>
  <c r="AP28" i="9"/>
  <c r="AQ28" i="9"/>
  <c r="AR28" i="9"/>
  <c r="AS28" i="9"/>
  <c r="AT28" i="9"/>
  <c r="AU28" i="9"/>
  <c r="AV28" i="9"/>
  <c r="AW28" i="9"/>
  <c r="AX28" i="9"/>
  <c r="AY28" i="9"/>
  <c r="AZ28" i="9"/>
  <c r="AO29" i="9"/>
  <c r="AP29" i="9"/>
  <c r="AQ29" i="9"/>
  <c r="AR29" i="9"/>
  <c r="AS29" i="9"/>
  <c r="AT29" i="9"/>
  <c r="AU29" i="9"/>
  <c r="AV29" i="9"/>
  <c r="AW29" i="9"/>
  <c r="AX29" i="9"/>
  <c r="AY29" i="9"/>
  <c r="AZ29" i="9"/>
  <c r="AO30" i="9"/>
  <c r="AP30" i="9"/>
  <c r="AQ30" i="9"/>
  <c r="AR30" i="9"/>
  <c r="AS30" i="9"/>
  <c r="AT30" i="9"/>
  <c r="AU30" i="9"/>
  <c r="AV30" i="9"/>
  <c r="AW30" i="9"/>
  <c r="AX30" i="9"/>
  <c r="AY30" i="9"/>
  <c r="AZ30" i="9"/>
  <c r="AB22" i="9"/>
  <c r="AB23" i="9"/>
  <c r="AB25" i="9"/>
  <c r="AB26" i="9"/>
  <c r="AB27" i="9"/>
  <c r="AB28" i="9"/>
  <c r="AB29" i="9"/>
  <c r="AB30" i="9"/>
  <c r="Y21" i="9"/>
  <c r="Z21" i="9"/>
  <c r="Y22" i="9"/>
  <c r="Z22" i="9"/>
  <c r="Y23" i="9"/>
  <c r="Z23" i="9"/>
  <c r="Y24" i="9"/>
  <c r="Z24" i="9"/>
  <c r="Y25" i="9"/>
  <c r="Z25" i="9"/>
  <c r="Y26" i="9"/>
  <c r="Z26" i="9"/>
  <c r="Y27" i="9"/>
  <c r="Z27" i="9"/>
  <c r="Y28" i="9"/>
  <c r="Z28" i="9"/>
  <c r="Y29" i="9"/>
  <c r="Z29" i="9"/>
  <c r="Y30" i="9"/>
  <c r="Z30" i="9"/>
  <c r="AT18" i="9"/>
  <c r="AT12" i="9"/>
  <c r="AT13" i="9"/>
  <c r="AT14" i="9"/>
  <c r="AT15" i="9"/>
  <c r="AT16" i="9"/>
  <c r="AT17" i="9"/>
  <c r="AT19" i="9"/>
  <c r="AT20" i="9"/>
  <c r="AO11" i="9"/>
  <c r="AT11" i="9" s="1"/>
  <c r="AP11" i="9"/>
  <c r="AQ11" i="9"/>
  <c r="AS11" i="9"/>
  <c r="AU11" i="9"/>
  <c r="AW11" i="9"/>
  <c r="AX11" i="9"/>
  <c r="AY11" i="9"/>
  <c r="AZ11" i="9"/>
  <c r="AO12" i="9"/>
  <c r="AQ12" i="9" s="1"/>
  <c r="AP12" i="9"/>
  <c r="AR12" i="9"/>
  <c r="AS12" i="9"/>
  <c r="AU12" i="9"/>
  <c r="AV12" i="9"/>
  <c r="AW12" i="9"/>
  <c r="AX12" i="9"/>
  <c r="AY12" i="9"/>
  <c r="AZ12" i="9"/>
  <c r="AO13" i="9"/>
  <c r="AP13" i="9"/>
  <c r="AQ13" i="9"/>
  <c r="AR13" i="9"/>
  <c r="AS13" i="9"/>
  <c r="AU13" i="9"/>
  <c r="AV13" i="9"/>
  <c r="AW13" i="9"/>
  <c r="AX13" i="9"/>
  <c r="AY13" i="9"/>
  <c r="AZ13" i="9"/>
  <c r="AO14" i="9"/>
  <c r="AP14" i="9"/>
  <c r="AQ14" i="9"/>
  <c r="AR14" i="9"/>
  <c r="AS14" i="9"/>
  <c r="AU14" i="9"/>
  <c r="AV14" i="9"/>
  <c r="AW14" i="9"/>
  <c r="AX14" i="9"/>
  <c r="AY14" i="9"/>
  <c r="AZ14" i="9"/>
  <c r="AO15" i="9"/>
  <c r="AQ15" i="9" s="1"/>
  <c r="AP15" i="9"/>
  <c r="AR15" i="9"/>
  <c r="AS15" i="9"/>
  <c r="AU15" i="9"/>
  <c r="AV15" i="9"/>
  <c r="AX15" i="9"/>
  <c r="AY15" i="9"/>
  <c r="AZ15" i="9"/>
  <c r="AO16" i="9"/>
  <c r="AP16" i="9"/>
  <c r="AQ16" i="9"/>
  <c r="AR16" i="9"/>
  <c r="AS16" i="9"/>
  <c r="AU16" i="9"/>
  <c r="AV16" i="9"/>
  <c r="AW16" i="9"/>
  <c r="AX16" i="9"/>
  <c r="AY16" i="9"/>
  <c r="AZ16" i="9"/>
  <c r="AO17" i="9"/>
  <c r="AP17" i="9"/>
  <c r="AQ17" i="9"/>
  <c r="AR17" i="9"/>
  <c r="AS17" i="9"/>
  <c r="AU17" i="9"/>
  <c r="AV17" i="9"/>
  <c r="AW17" i="9"/>
  <c r="AX17" i="9"/>
  <c r="AY17" i="9"/>
  <c r="AZ17" i="9"/>
  <c r="AO18" i="9"/>
  <c r="AP18" i="9" s="1"/>
  <c r="AQ18" i="9"/>
  <c r="AR18" i="9"/>
  <c r="AS18" i="9"/>
  <c r="AU18" i="9"/>
  <c r="AV18" i="9"/>
  <c r="AX18" i="9"/>
  <c r="AY18" i="9"/>
  <c r="AZ18" i="9"/>
  <c r="AO19" i="9"/>
  <c r="AP19" i="9"/>
  <c r="AQ19" i="9"/>
  <c r="AR19" i="9"/>
  <c r="AS19" i="9"/>
  <c r="AU19" i="9"/>
  <c r="AV19" i="9"/>
  <c r="AW19" i="9"/>
  <c r="AX19" i="9"/>
  <c r="AY19" i="9"/>
  <c r="AZ19" i="9"/>
  <c r="AB21" i="9" l="1"/>
  <c r="AZ21" i="9"/>
  <c r="AW18" i="9"/>
  <c r="AB11" i="9"/>
  <c r="AT32" i="9"/>
  <c r="AW15" i="9"/>
  <c r="KV2" i="8"/>
  <c r="KU2" i="8"/>
  <c r="KT2" i="8"/>
  <c r="KG2" i="8"/>
  <c r="KS2" i="8"/>
  <c r="KR2" i="8"/>
  <c r="KQ2" i="8"/>
  <c r="KP2" i="8"/>
  <c r="KO2" i="8"/>
  <c r="KN2" i="8"/>
  <c r="KM2" i="8"/>
  <c r="KL2" i="8"/>
  <c r="KK2" i="8"/>
  <c r="KJ2" i="8"/>
  <c r="KI2" i="8"/>
  <c r="KH2" i="8"/>
  <c r="I17" i="16"/>
  <c r="KW2" i="8" s="1"/>
  <c r="H39" i="12"/>
  <c r="HZ2" i="8" s="1"/>
  <c r="HD2" i="8"/>
  <c r="HE2" i="8"/>
  <c r="HC2" i="8"/>
  <c r="HB2" i="8"/>
  <c r="A2" i="8"/>
  <c r="EY2" i="8"/>
  <c r="EZ2" i="8"/>
  <c r="EQ2" i="8"/>
  <c r="E30" i="10" l="1"/>
  <c r="EF2" i="8" s="1"/>
  <c r="H42" i="12"/>
  <c r="IC2" i="8" s="1"/>
  <c r="H40" i="12"/>
  <c r="IA2" i="8" s="1"/>
  <c r="H41" i="12"/>
  <c r="IB2" i="8" s="1"/>
  <c r="H43" i="12"/>
  <c r="ID2" i="8" s="1"/>
  <c r="GL2" i="8"/>
  <c r="GF2" i="8"/>
  <c r="FZ2" i="8"/>
  <c r="FT2" i="8"/>
  <c r="FN2" i="8"/>
  <c r="FH2" i="8"/>
  <c r="FG2" i="8"/>
  <c r="FA2" i="8"/>
  <c r="EX2" i="8"/>
  <c r="ER2" i="8"/>
  <c r="EO2" i="8"/>
  <c r="EI2" i="8"/>
  <c r="EH2" i="8"/>
  <c r="AZ20" i="9" l="1"/>
  <c r="AZ32" i="9" s="1"/>
  <c r="AY20" i="9"/>
  <c r="AY32" i="9" s="1"/>
  <c r="AX20" i="9"/>
  <c r="AX32" i="9" s="1"/>
  <c r="AV20" i="9"/>
  <c r="AV32" i="9" s="1"/>
  <c r="AU20" i="9"/>
  <c r="AU32" i="9" s="1"/>
  <c r="AS20" i="9"/>
  <c r="AS32" i="9" s="1"/>
  <c r="AQ20" i="9"/>
  <c r="AQ32" i="9" s="1"/>
  <c r="AP20" i="9"/>
  <c r="AP32" i="9" s="1"/>
  <c r="Z32" i="9"/>
  <c r="Y2" i="8" s="1"/>
  <c r="Y32" i="9"/>
  <c r="AO20" i="9"/>
  <c r="AW20" i="9" s="1"/>
  <c r="AW32" i="9" s="1"/>
  <c r="AR20" i="9" l="1"/>
  <c r="AR32" i="9" s="1"/>
  <c r="M2" i="8" s="1"/>
  <c r="AO32" i="9"/>
  <c r="K2" i="8" s="1"/>
  <c r="AB20" i="9"/>
  <c r="AB32" i="9" s="1"/>
  <c r="AB2" i="8" s="1"/>
  <c r="AC32" i="9"/>
  <c r="AC2" i="8" s="1"/>
  <c r="BD32" i="9"/>
  <c r="AT2" i="8" s="1"/>
  <c r="AR2" i="8"/>
  <c r="AK2" i="8"/>
  <c r="AJ2" i="8"/>
  <c r="O2" i="8"/>
  <c r="AH2" i="8"/>
  <c r="AI2" i="8"/>
  <c r="AL2" i="8"/>
  <c r="N2" i="8"/>
  <c r="Q2" i="8"/>
  <c r="L2" i="8"/>
  <c r="P2" i="8"/>
  <c r="X2" i="8"/>
  <c r="BC32" i="9" l="1"/>
  <c r="AS2" i="8" s="1"/>
</calcChain>
</file>

<file path=xl/sharedStrings.xml><?xml version="1.0" encoding="utf-8"?>
<sst xmlns="http://schemas.openxmlformats.org/spreadsheetml/2006/main" count="3653" uniqueCount="2162">
  <si>
    <t>A. En relació als perfils professionals</t>
  </si>
  <si>
    <t>País de naixement</t>
  </si>
  <si>
    <t>Cofinançament</t>
  </si>
  <si>
    <t>B. En relació als Itineraris formatius del Servei de Primera Acollida</t>
  </si>
  <si>
    <t>Nombre de mòduls</t>
  </si>
  <si>
    <t>Nombre d'inscrits</t>
  </si>
  <si>
    <t>Nombre de persones que l'han completat</t>
  </si>
  <si>
    <t>Mòduls B</t>
  </si>
  <si>
    <t>Mòduls C</t>
  </si>
  <si>
    <t>Acollida integral (s'ha realitzat el mòdul A, B i C de forma integral)</t>
  </si>
  <si>
    <t>b.3. Serveis de traducció, mediació i interpretació</t>
  </si>
  <si>
    <t>Nombre de persones usuàries</t>
  </si>
  <si>
    <t>Nombre d'atencions</t>
  </si>
  <si>
    <t>Llengües emprades</t>
  </si>
  <si>
    <t>b.4. Serveis d'atenció jurídica</t>
  </si>
  <si>
    <t>Nombre de persones usuàries que s'acompanya en el procés d'arrelament social</t>
  </si>
  <si>
    <t>Nombre de persones usuàries que s'acompanya en el procés de reagrupament familiar</t>
  </si>
  <si>
    <t>b.5. Acompanyament en incidents i delictes vinculats al racisme</t>
  </si>
  <si>
    <t>Número total d'acompanyaments</t>
  </si>
  <si>
    <t>Discriminacions vinculades a Administracions Públiques</t>
  </si>
  <si>
    <t>Discriminacions vinculades a cossos de seguretat</t>
  </si>
  <si>
    <t>Discriminacions vinculades a entitats privades o empreses</t>
  </si>
  <si>
    <t>Discriminacions vinculades a persones privades</t>
  </si>
  <si>
    <t>Altres</t>
  </si>
  <si>
    <t>Inf01 Adequació d'habitatge per al reagrupament familiar</t>
  </si>
  <si>
    <t>Inf02 Grau d'integració social per a l'arrelament social</t>
  </si>
  <si>
    <t>Inf04 Adequació de l'habitatge per a la renovació per reagrupament familiar</t>
  </si>
  <si>
    <t>C. En relació a la transversalització de les polítiques de suport a les migracions i contra el racisme</t>
  </si>
  <si>
    <t>c.1. Accions d'adequació dels serveis públics  (afegir una fila per cada tipus d'acció)</t>
  </si>
  <si>
    <t>Tipus d'acció</t>
  </si>
  <si>
    <t>Breu descripció de l'acció</t>
  </si>
  <si>
    <t>Nombre de beneficiaris</t>
  </si>
  <si>
    <t>Persones que es preveu que
assoliran la regularitat administrativa</t>
  </si>
  <si>
    <t>c.4. Programes d'abordatge del racisme (afegir una fila per cada tipus d'acció)</t>
  </si>
  <si>
    <t>D. Impuls del sentiment de pertinença col·lectiu</t>
  </si>
  <si>
    <t>E. Impuls de la vida digna i compartida</t>
  </si>
  <si>
    <t>e.2. Accions contra la segregació poblacional, educativa, urbana...</t>
  </si>
  <si>
    <t>e.3. Campanyes i formacions per a professionals dels serveis públics o de la xarxa d’entitats, o membres de la comunitat, sobre el racisme i les formes per combatre’l</t>
  </si>
  <si>
    <t>F. En relació amb les activitats de l’àmbit de la protecció internacional</t>
  </si>
  <si>
    <t>Quantitat de persones que han finalitzat els programes complementaris per a l’assoliment de l'autonomia</t>
  </si>
  <si>
    <t>Recursos econòmics posats a disposició de les persones amb necessitat de protecció internacional.</t>
  </si>
  <si>
    <t>G. En relació a les eines de planificació</t>
  </si>
  <si>
    <t>Discriminacions vinculades a l'àmbit de l'oci</t>
  </si>
  <si>
    <t>Discriminacions vinculades a l'àmbit laboral</t>
  </si>
  <si>
    <t>Quantitat de persones que han iniciat els programes complementaris per a l’assoliment de l'autonomia</t>
  </si>
  <si>
    <t>Tècnic/a de polítiques migratòries i antiracisme</t>
  </si>
  <si>
    <t>Adminitratius/ves</t>
  </si>
  <si>
    <t>Mediadors/es - Traductors/es</t>
  </si>
  <si>
    <t>Juristes</t>
  </si>
  <si>
    <t>Tècnic/a Acollida</t>
  </si>
  <si>
    <t>Perfil professionals</t>
  </si>
  <si>
    <t>Afganistan</t>
  </si>
  <si>
    <t>Aland</t>
  </si>
  <si>
    <t>Albània</t>
  </si>
  <si>
    <t>Alemanya</t>
  </si>
  <si>
    <t>Algèria</t>
  </si>
  <si>
    <t>Andorra</t>
  </si>
  <si>
    <t>Angola</t>
  </si>
  <si>
    <t>Anguilla</t>
  </si>
  <si>
    <t>Antàrtida</t>
  </si>
  <si>
    <t>Antigua i Barbuda</t>
  </si>
  <si>
    <t>Antilles Neerlandeses</t>
  </si>
  <si>
    <t>Aràbia Saudí</t>
  </si>
  <si>
    <t>Argentina</t>
  </si>
  <si>
    <t>Armènia</t>
  </si>
  <si>
    <t>Aruba</t>
  </si>
  <si>
    <t>Austràlia</t>
  </si>
  <si>
    <t>Àustria</t>
  </si>
  <si>
    <t>Azerbaidjan</t>
  </si>
  <si>
    <t>Bahames, les</t>
  </si>
  <si>
    <t>Bahrain</t>
  </si>
  <si>
    <t>Bangladesh</t>
  </si>
  <si>
    <t>Barbados</t>
  </si>
  <si>
    <t>Belarús</t>
  </si>
  <si>
    <t>Bèlgica</t>
  </si>
  <si>
    <t>Belize</t>
  </si>
  <si>
    <t>Benín</t>
  </si>
  <si>
    <t>Bermudes</t>
  </si>
  <si>
    <t>Bhutan</t>
  </si>
  <si>
    <t>Bolívia</t>
  </si>
  <si>
    <t>Bonaire, Sint Eustatius i Saba</t>
  </si>
  <si>
    <t>Bòsnia i Hercegovina</t>
  </si>
  <si>
    <t>Botswana</t>
  </si>
  <si>
    <t>Brasil</t>
  </si>
  <si>
    <t>Brunei</t>
  </si>
  <si>
    <t>Bulgària</t>
  </si>
  <si>
    <t>Burkina Faso</t>
  </si>
  <si>
    <t>Burundi</t>
  </si>
  <si>
    <t>Cambodja</t>
  </si>
  <si>
    <t>Camerun</t>
  </si>
  <si>
    <t>Canadà</t>
  </si>
  <si>
    <t>Cap Verd</t>
  </si>
  <si>
    <t>Ceuta</t>
  </si>
  <si>
    <t>Colòmbia</t>
  </si>
  <si>
    <t>Comores, les</t>
  </si>
  <si>
    <t>Congo</t>
  </si>
  <si>
    <t>Corea del Nord</t>
  </si>
  <si>
    <t>Corea del Sud</t>
  </si>
  <si>
    <t>Costa d'Ivori</t>
  </si>
  <si>
    <t>Costa Rica</t>
  </si>
  <si>
    <t>Croàcia</t>
  </si>
  <si>
    <t>Cuba</t>
  </si>
  <si>
    <t>Curaçao</t>
  </si>
  <si>
    <t>Dinamarca</t>
  </si>
  <si>
    <t>Djibouti</t>
  </si>
  <si>
    <t>Dominica</t>
  </si>
  <si>
    <t>Egipte</t>
  </si>
  <si>
    <t>El Salvador</t>
  </si>
  <si>
    <t>Emirats Àrabs Units, els</t>
  </si>
  <si>
    <t>Equador</t>
  </si>
  <si>
    <t>Eritrea</t>
  </si>
  <si>
    <t>Eslovàquia</t>
  </si>
  <si>
    <t>Eslovènia</t>
  </si>
  <si>
    <t>Espanya</t>
  </si>
  <si>
    <t>Estats Units, els</t>
  </si>
  <si>
    <t>Estònia</t>
  </si>
  <si>
    <t>Eswatini</t>
  </si>
  <si>
    <t>Etiòpia</t>
  </si>
  <si>
    <t>Fèroe</t>
  </si>
  <si>
    <t>Fiji</t>
  </si>
  <si>
    <t>Filipines</t>
  </si>
  <si>
    <t>Finlàndia</t>
  </si>
  <si>
    <t>França</t>
  </si>
  <si>
    <t>Gabon</t>
  </si>
  <si>
    <t>Gàmbia</t>
  </si>
  <si>
    <t>Geòrgia</t>
  </si>
  <si>
    <t>Ghana</t>
  </si>
  <si>
    <t>Gibraltar</t>
  </si>
  <si>
    <t>Grècia</t>
  </si>
  <si>
    <t>Grenada</t>
  </si>
  <si>
    <t>Groenlàndia</t>
  </si>
  <si>
    <t>Guadalupe</t>
  </si>
  <si>
    <t>Guaiana Francesa</t>
  </si>
  <si>
    <t>Guam</t>
  </si>
  <si>
    <t>Guatemala</t>
  </si>
  <si>
    <t>Guernsey</t>
  </si>
  <si>
    <t>Guinea</t>
  </si>
  <si>
    <t>Guinea Equatorial</t>
  </si>
  <si>
    <t>Guinea-Bissau</t>
  </si>
  <si>
    <t>Guyana</t>
  </si>
  <si>
    <t>Haití</t>
  </si>
  <si>
    <t>Hondures</t>
  </si>
  <si>
    <t>Hong Kong, Xina</t>
  </si>
  <si>
    <t>Hongria</t>
  </si>
  <si>
    <t>Iemen, el</t>
  </si>
  <si>
    <t>Illa Bouvet</t>
  </si>
  <si>
    <t>Illa Christmas</t>
  </si>
  <si>
    <t>Illa de Man</t>
  </si>
  <si>
    <t>Illa Norfolk</t>
  </si>
  <si>
    <t>Illes Caiman</t>
  </si>
  <si>
    <t>Illes Cocos (Keeling)</t>
  </si>
  <si>
    <t>Illes Cook</t>
  </si>
  <si>
    <t>Illes del Canal</t>
  </si>
  <si>
    <t>Illes Falkland (Malvines)</t>
  </si>
  <si>
    <t>Illes Geòrgia del Sud i Sandwich del Sud</t>
  </si>
  <si>
    <t>Illes Heard i McDonald</t>
  </si>
  <si>
    <t>Illes Marianes del Nord</t>
  </si>
  <si>
    <t>Illes Marshall</t>
  </si>
  <si>
    <t>Illes Menors Allunyades dels Estats Units</t>
  </si>
  <si>
    <t>Illes Salomó</t>
  </si>
  <si>
    <t>Illes Turks i Caicos</t>
  </si>
  <si>
    <t>Illes Verges Britàniques</t>
  </si>
  <si>
    <t>Illes Verges dels Estats Units</t>
  </si>
  <si>
    <t>Índia</t>
  </si>
  <si>
    <t>Indonèsia</t>
  </si>
  <si>
    <t>Iran</t>
  </si>
  <si>
    <t>Iraq, l'</t>
  </si>
  <si>
    <t>Irlanda</t>
  </si>
  <si>
    <t>Islàndia</t>
  </si>
  <si>
    <t>Israel</t>
  </si>
  <si>
    <t>Itàlia</t>
  </si>
  <si>
    <t>Jamaica</t>
  </si>
  <si>
    <t>Japó</t>
  </si>
  <si>
    <t>Jersey</t>
  </si>
  <si>
    <t>Jordània</t>
  </si>
  <si>
    <t>Kazakhstan</t>
  </si>
  <si>
    <t>Kenya</t>
  </si>
  <si>
    <t>Kirguizstan</t>
  </si>
  <si>
    <t>Kiribati</t>
  </si>
  <si>
    <t>Kosovo</t>
  </si>
  <si>
    <t>Kuwait</t>
  </si>
  <si>
    <t>Lao</t>
  </si>
  <si>
    <t>Lesotho</t>
  </si>
  <si>
    <t>Letònia</t>
  </si>
  <si>
    <t>Líban</t>
  </si>
  <si>
    <t>Libèria</t>
  </si>
  <si>
    <t>Líbia</t>
  </si>
  <si>
    <t>Liechtenstein</t>
  </si>
  <si>
    <t>Lituània</t>
  </si>
  <si>
    <t>Luxemburg</t>
  </si>
  <si>
    <t>Macao, Xina</t>
  </si>
  <si>
    <t>Macedònia del Nord</t>
  </si>
  <si>
    <t>Madagascar</t>
  </si>
  <si>
    <t>Malàisia</t>
  </si>
  <si>
    <t>Malawi</t>
  </si>
  <si>
    <t>Maldives</t>
  </si>
  <si>
    <t>Mali</t>
  </si>
  <si>
    <t>Malta</t>
  </si>
  <si>
    <t>Marroc, el</t>
  </si>
  <si>
    <t>Martinica</t>
  </si>
  <si>
    <t>Maurici</t>
  </si>
  <si>
    <t>Mauritània</t>
  </si>
  <si>
    <t>Mayotte</t>
  </si>
  <si>
    <t>Melilla</t>
  </si>
  <si>
    <t>Mèxic</t>
  </si>
  <si>
    <t>Micronèsia</t>
  </si>
  <si>
    <t>Moçambic</t>
  </si>
  <si>
    <t>Moldàvia</t>
  </si>
  <si>
    <t>Mònaco</t>
  </si>
  <si>
    <t>Mongòlia</t>
  </si>
  <si>
    <t>Montenegro</t>
  </si>
  <si>
    <t>Montserrat</t>
  </si>
  <si>
    <t>Myanmar</t>
  </si>
  <si>
    <t>Namíbia</t>
  </si>
  <si>
    <t>Nauru</t>
  </si>
  <si>
    <t>Nepal</t>
  </si>
  <si>
    <t>Nicaragua</t>
  </si>
  <si>
    <t>Níger</t>
  </si>
  <si>
    <t>Nigèria</t>
  </si>
  <si>
    <t>Niue</t>
  </si>
  <si>
    <t>Noruega</t>
  </si>
  <si>
    <t>Nova Caledònia</t>
  </si>
  <si>
    <t>Nova Zelanda</t>
  </si>
  <si>
    <t>Oman</t>
  </si>
  <si>
    <t>Països Baixos</t>
  </si>
  <si>
    <t>Pakistan</t>
  </si>
  <si>
    <t>Palau</t>
  </si>
  <si>
    <t>Palestina</t>
  </si>
  <si>
    <t>Panamà</t>
  </si>
  <si>
    <t>Papua Nova Guinea</t>
  </si>
  <si>
    <t>Paraguai</t>
  </si>
  <si>
    <t>Perú</t>
  </si>
  <si>
    <t>Pitcairn</t>
  </si>
  <si>
    <t>Polinèsia Francesa</t>
  </si>
  <si>
    <t>Polònia</t>
  </si>
  <si>
    <t>Portugal</t>
  </si>
  <si>
    <t>Puerto Rico</t>
  </si>
  <si>
    <t>Qatar</t>
  </si>
  <si>
    <t>Regne Unit</t>
  </si>
  <si>
    <t>República Centreafricana</t>
  </si>
  <si>
    <t>República Democràtica del Congo</t>
  </si>
  <si>
    <t>República Dominicana</t>
  </si>
  <si>
    <t>Reunió, la</t>
  </si>
  <si>
    <t>Romania</t>
  </si>
  <si>
    <t>Ruanda</t>
  </si>
  <si>
    <t>Rússia</t>
  </si>
  <si>
    <t>Sàhara Occidental</t>
  </si>
  <si>
    <t>Saint Helena, Ascenció i Tristan da Cunha</t>
  </si>
  <si>
    <t>Saint Kitts i Nevis</t>
  </si>
  <si>
    <t>Saint Lucia</t>
  </si>
  <si>
    <t>Saint Vincent i les Grenadines</t>
  </si>
  <si>
    <t>Saint-Barthélemy</t>
  </si>
  <si>
    <t>Saint-Martin</t>
  </si>
  <si>
    <t>Saint-Pierre-et-Miquelon</t>
  </si>
  <si>
    <t>Samoa</t>
  </si>
  <si>
    <t>Samoa Americana</t>
  </si>
  <si>
    <t>San Marino</t>
  </si>
  <si>
    <t>Santa Seu</t>
  </si>
  <si>
    <t>São Tomé i Príncipe</t>
  </si>
  <si>
    <t>Sark</t>
  </si>
  <si>
    <t>Senegal</t>
  </si>
  <si>
    <t>Sèrbia</t>
  </si>
  <si>
    <t>Seychelles</t>
  </si>
  <si>
    <t>Sierra Leone</t>
  </si>
  <si>
    <t>Singapur</t>
  </si>
  <si>
    <t>Sint Maarten</t>
  </si>
  <si>
    <t>Síria</t>
  </si>
  <si>
    <t>Somàlia</t>
  </si>
  <si>
    <t>Sri Lanka</t>
  </si>
  <si>
    <t>Sud-àfrica</t>
  </si>
  <si>
    <t>Sudan del Sud, el</t>
  </si>
  <si>
    <t>Sudan, el</t>
  </si>
  <si>
    <t>Suècia</t>
  </si>
  <si>
    <t>Suïssa</t>
  </si>
  <si>
    <t>Surinam</t>
  </si>
  <si>
    <t>Svalbard i Jan Mayen</t>
  </si>
  <si>
    <t>Tadjikistan</t>
  </si>
  <si>
    <t>Tailàndia</t>
  </si>
  <si>
    <t>Taiwan</t>
  </si>
  <si>
    <t>Tanzània</t>
  </si>
  <si>
    <t>Terres Australs i Antàrtiques Franceses</t>
  </si>
  <si>
    <t>Territori Britànic de l'Oceà Índic</t>
  </si>
  <si>
    <t>Timor-Leste</t>
  </si>
  <si>
    <t>Togo</t>
  </si>
  <si>
    <t>Tokelau</t>
  </si>
  <si>
    <t>Tonga</t>
  </si>
  <si>
    <t>Trinidad i Tobago</t>
  </si>
  <si>
    <t>Tunísia</t>
  </si>
  <si>
    <t>Turkmenistan</t>
  </si>
  <si>
    <t>Turquia</t>
  </si>
  <si>
    <t>Tuvalu</t>
  </si>
  <si>
    <t>Txad</t>
  </si>
  <si>
    <t>Txèquia</t>
  </si>
  <si>
    <t>Ucraïna</t>
  </si>
  <si>
    <t>Uganda</t>
  </si>
  <si>
    <t>Uruguai</t>
  </si>
  <si>
    <t>Uzbekistan</t>
  </si>
  <si>
    <t>Vanuatu</t>
  </si>
  <si>
    <t>Veneçuela</t>
  </si>
  <si>
    <t>Vietnam</t>
  </si>
  <si>
    <t>Wallis i Futuna</t>
  </si>
  <si>
    <t>Xile</t>
  </si>
  <si>
    <t>Xina</t>
  </si>
  <si>
    <t>Xipre</t>
  </si>
  <si>
    <t>Zàmbia</t>
  </si>
  <si>
    <t>Zimbàbue</t>
  </si>
  <si>
    <t>Categories laborals</t>
  </si>
  <si>
    <t>A1</t>
  </si>
  <si>
    <t>A2</t>
  </si>
  <si>
    <t>C1</t>
  </si>
  <si>
    <t>C2</t>
  </si>
  <si>
    <t>100% finançament IFE</t>
  </si>
  <si>
    <t>&gt;50% finançament IFE</t>
  </si>
  <si>
    <t>&lt;50% finançament IFE</t>
  </si>
  <si>
    <t>Mòdul A (inicials, bàsics de català o alfabetització)</t>
  </si>
  <si>
    <t>Altres mòduls</t>
  </si>
  <si>
    <t>Mòdul</t>
  </si>
  <si>
    <t>MUNICIPI</t>
  </si>
  <si>
    <t>N Tècnic/a Acollida</t>
  </si>
  <si>
    <t>N Tècnic/a de polítiques migratòries i antiracisme</t>
  </si>
  <si>
    <t>N Adminitratius/ves</t>
  </si>
  <si>
    <t>N Mediadors/es - Traductors/es</t>
  </si>
  <si>
    <t>N Juristes</t>
  </si>
  <si>
    <t>N Altres</t>
  </si>
  <si>
    <t>Núm. Persona</t>
  </si>
  <si>
    <t xml:space="preserve">                                Qüestionari A. Perfils professionals                               </t>
  </si>
  <si>
    <t>Núm.</t>
  </si>
  <si>
    <t>En relació als mòduls formatius</t>
  </si>
  <si>
    <t>Abella de la Conca</t>
  </si>
  <si>
    <t>Abrera</t>
  </si>
  <si>
    <t>Àger</t>
  </si>
  <si>
    <t>Agramunt</t>
  </si>
  <si>
    <t>Aguilar de Segarra</t>
  </si>
  <si>
    <t>Agullana</t>
  </si>
  <si>
    <t>Aiguafreda</t>
  </si>
  <si>
    <t>Aiguamúrcia</t>
  </si>
  <si>
    <t>Aiguaviva</t>
  </si>
  <si>
    <t>Aitona</t>
  </si>
  <si>
    <t>Alamús, els</t>
  </si>
  <si>
    <t>Alàs i Cerc</t>
  </si>
  <si>
    <t>Albagés, l'</t>
  </si>
  <si>
    <t>Albanyà</t>
  </si>
  <si>
    <t>Albatàrrec</t>
  </si>
  <si>
    <t>Albesa</t>
  </si>
  <si>
    <t>Albi, l'</t>
  </si>
  <si>
    <t>Albinyana</t>
  </si>
  <si>
    <t>Albiol, l'</t>
  </si>
  <si>
    <t>Albons</t>
  </si>
  <si>
    <t>Alcanar</t>
  </si>
  <si>
    <t>Alcanó</t>
  </si>
  <si>
    <t>Alcarràs</t>
  </si>
  <si>
    <t>Alcoletge</t>
  </si>
  <si>
    <t>Alcover</t>
  </si>
  <si>
    <t>Aldea, l'</t>
  </si>
  <si>
    <t>Aldover</t>
  </si>
  <si>
    <t>Aleixar, l'</t>
  </si>
  <si>
    <t>Alella</t>
  </si>
  <si>
    <t>Alfara de Carles</t>
  </si>
  <si>
    <t>Alfarràs</t>
  </si>
  <si>
    <t>Alfés</t>
  </si>
  <si>
    <t>Alforja</t>
  </si>
  <si>
    <t>Algerri</t>
  </si>
  <si>
    <t>Alguaire</t>
  </si>
  <si>
    <t>Alins</t>
  </si>
  <si>
    <t>Alió</t>
  </si>
  <si>
    <t>Almacelles</t>
  </si>
  <si>
    <t>Almatret</t>
  </si>
  <si>
    <t>Almenar</t>
  </si>
  <si>
    <t>Almoster</t>
  </si>
  <si>
    <t>Alòs de Balaguer</t>
  </si>
  <si>
    <t>Alp</t>
  </si>
  <si>
    <t>Alpens</t>
  </si>
  <si>
    <t>Alpicat</t>
  </si>
  <si>
    <t>Alt Àneu</t>
  </si>
  <si>
    <t>Altafulla</t>
  </si>
  <si>
    <t>Amer</t>
  </si>
  <si>
    <t>Ametlla de Mar, l'</t>
  </si>
  <si>
    <t>Ametlla del Vallès, l'</t>
  </si>
  <si>
    <t>Ampolla, l'</t>
  </si>
  <si>
    <t>Amposta</t>
  </si>
  <si>
    <t>Anglès</t>
  </si>
  <si>
    <t>Anglesola</t>
  </si>
  <si>
    <t>Arbeca</t>
  </si>
  <si>
    <t>Arboç, l'</t>
  </si>
  <si>
    <t>Arbolí</t>
  </si>
  <si>
    <t>Arbúcies</t>
  </si>
  <si>
    <t>Arenys de Mar</t>
  </si>
  <si>
    <t>Arenys de Munt</t>
  </si>
  <si>
    <t>Argelaguer</t>
  </si>
  <si>
    <t>Argençola</t>
  </si>
  <si>
    <t>Argentera, l'</t>
  </si>
  <si>
    <t>Argentona</t>
  </si>
  <si>
    <t>Armentera, l'</t>
  </si>
  <si>
    <t>Arnes</t>
  </si>
  <si>
    <t>Arres</t>
  </si>
  <si>
    <t>Arsèguel</t>
  </si>
  <si>
    <t>Artés</t>
  </si>
  <si>
    <t>Artesa de Lleida</t>
  </si>
  <si>
    <t>Artesa de Segre</t>
  </si>
  <si>
    <t>Ascó</t>
  </si>
  <si>
    <t>Aspa</t>
  </si>
  <si>
    <t>Avellanes i Santa Linya, les</t>
  </si>
  <si>
    <t>Avià</t>
  </si>
  <si>
    <t>Avinyó</t>
  </si>
  <si>
    <t>Avinyonet de Puigventós</t>
  </si>
  <si>
    <t>Avinyonet del Penedès</t>
  </si>
  <si>
    <t>Badalona</t>
  </si>
  <si>
    <t>Badia del Vallès</t>
  </si>
  <si>
    <t>Bagà</t>
  </si>
  <si>
    <t>Baix Pallars</t>
  </si>
  <si>
    <t>Balaguer</t>
  </si>
  <si>
    <t>Balenyà</t>
  </si>
  <si>
    <t>Balsareny</t>
  </si>
  <si>
    <t>Banyeres del Penedès</t>
  </si>
  <si>
    <t>Banyoles</t>
  </si>
  <si>
    <t>Barbens</t>
  </si>
  <si>
    <t>Barberà de la Conca</t>
  </si>
  <si>
    <t>Barberà del Vallès</t>
  </si>
  <si>
    <t>Barcelona</t>
  </si>
  <si>
    <t>Baronia de Rialb, la</t>
  </si>
  <si>
    <t>Bàscara</t>
  </si>
  <si>
    <t>Bassella</t>
  </si>
  <si>
    <t>Batea</t>
  </si>
  <si>
    <t>Bausen</t>
  </si>
  <si>
    <t>Begues</t>
  </si>
  <si>
    <t>Begur</t>
  </si>
  <si>
    <t>Belianes</t>
  </si>
  <si>
    <t>Bellaguarda</t>
  </si>
  <si>
    <t>Bellcaire d'Empordà</t>
  </si>
  <si>
    <t>Bellcaire d'Urgell</t>
  </si>
  <si>
    <t>Bell-lloc d'Urgell</t>
  </si>
  <si>
    <t>Bellmunt del Priorat</t>
  </si>
  <si>
    <t>Bellmunt d'Urgell</t>
  </si>
  <si>
    <t>Bellprat</t>
  </si>
  <si>
    <t>Bellpuig</t>
  </si>
  <si>
    <t>Bellvei</t>
  </si>
  <si>
    <t>Bellver de Cerdanya</t>
  </si>
  <si>
    <t>Bellvís</t>
  </si>
  <si>
    <t>Benavent de Segrià</t>
  </si>
  <si>
    <t>Benifallet</t>
  </si>
  <si>
    <t>Benissanet</t>
  </si>
  <si>
    <t>Berga</t>
  </si>
  <si>
    <t>Besalú</t>
  </si>
  <si>
    <t>Bescanó</t>
  </si>
  <si>
    <t>Beuda</t>
  </si>
  <si>
    <t>Bigues i Riells</t>
  </si>
  <si>
    <t>Biosca</t>
  </si>
  <si>
    <t>Bisbal de Falset, la</t>
  </si>
  <si>
    <t>Bisbal del Penedès, la</t>
  </si>
  <si>
    <t>Bisbal d'Empordà, la</t>
  </si>
  <si>
    <t>Biure</t>
  </si>
  <si>
    <t>Blancafort</t>
  </si>
  <si>
    <t>Blanes</t>
  </si>
  <si>
    <t>Boadella i les Escaules</t>
  </si>
  <si>
    <t>Bolvir</t>
  </si>
  <si>
    <t>Bonastre</t>
  </si>
  <si>
    <t>Bòrdes, es</t>
  </si>
  <si>
    <t>Bordils</t>
  </si>
  <si>
    <t>Borges Blanques, les</t>
  </si>
  <si>
    <t>Borges del Camp, les</t>
  </si>
  <si>
    <t>Borrassà</t>
  </si>
  <si>
    <t>Borredà</t>
  </si>
  <si>
    <t>Bossòst</t>
  </si>
  <si>
    <t>Bot</t>
  </si>
  <si>
    <t>Botarell</t>
  </si>
  <si>
    <t>Bovera</t>
  </si>
  <si>
    <t>Bràfim</t>
  </si>
  <si>
    <t>Breda</t>
  </si>
  <si>
    <t>Bruc, el</t>
  </si>
  <si>
    <t>Brull, el</t>
  </si>
  <si>
    <t>Brunyola</t>
  </si>
  <si>
    <t>Cabacés</t>
  </si>
  <si>
    <t>Cabanabona</t>
  </si>
  <si>
    <t>Cabanelles</t>
  </si>
  <si>
    <t>Cabanes</t>
  </si>
  <si>
    <t>Cabanyes, les</t>
  </si>
  <si>
    <t>Cabó</t>
  </si>
  <si>
    <t>Cabra del Camp</t>
  </si>
  <si>
    <t>Cabrera d'Anoia</t>
  </si>
  <si>
    <t>Cabrera de Mar</t>
  </si>
  <si>
    <t>Cabrils</t>
  </si>
  <si>
    <t>Cadaqués</t>
  </si>
  <si>
    <t>Calaf</t>
  </si>
  <si>
    <t>Calafell</t>
  </si>
  <si>
    <t>Calders</t>
  </si>
  <si>
    <t>Caldes de Malavella</t>
  </si>
  <si>
    <t>Caldes de Montbui</t>
  </si>
  <si>
    <t>Caldes d'Estrac</t>
  </si>
  <si>
    <t>Calella</t>
  </si>
  <si>
    <t>Calldetenes</t>
  </si>
  <si>
    <t>Callús</t>
  </si>
  <si>
    <t>Calonge</t>
  </si>
  <si>
    <t>Calonge de Segarra</t>
  </si>
  <si>
    <t>Camarasa</t>
  </si>
  <si>
    <t>Camarles</t>
  </si>
  <si>
    <t>Cambrils</t>
  </si>
  <si>
    <t>Camós</t>
  </si>
  <si>
    <t>Campdevànol</t>
  </si>
  <si>
    <t>Campelles</t>
  </si>
  <si>
    <t>Campins</t>
  </si>
  <si>
    <t>Campllong</t>
  </si>
  <si>
    <t>Camprodon</t>
  </si>
  <si>
    <t>Canejan</t>
  </si>
  <si>
    <t>Canet d'Adri</t>
  </si>
  <si>
    <t>Canet de Mar</t>
  </si>
  <si>
    <t>Canonja, la</t>
  </si>
  <si>
    <t>Canovelles</t>
  </si>
  <si>
    <t>Cànoves i Samalús</t>
  </si>
  <si>
    <t>Cantallops</t>
  </si>
  <si>
    <t>Canyelles</t>
  </si>
  <si>
    <t>Capafonts</t>
  </si>
  <si>
    <t>Capçanes</t>
  </si>
  <si>
    <t>Capellades</t>
  </si>
  <si>
    <t>Capmany</t>
  </si>
  <si>
    <t>Capolat</t>
  </si>
  <si>
    <t>Cardedeu</t>
  </si>
  <si>
    <t>Cardona</t>
  </si>
  <si>
    <t>Carme</t>
  </si>
  <si>
    <t>Caseres</t>
  </si>
  <si>
    <t>Cassà de la Selva</t>
  </si>
  <si>
    <t>Casserres</t>
  </si>
  <si>
    <t>Castell de l'Areny</t>
  </si>
  <si>
    <t>Castell de Mur</t>
  </si>
  <si>
    <t>Castellar de la Ribera</t>
  </si>
  <si>
    <t>Castellar de n'Hug</t>
  </si>
  <si>
    <t>Castellar del Riu</t>
  </si>
  <si>
    <t>Castellar del Vallès</t>
  </si>
  <si>
    <t>Castellbell i el Vilar</t>
  </si>
  <si>
    <t>Castellbisbal</t>
  </si>
  <si>
    <t>Castellcir</t>
  </si>
  <si>
    <t>Castelldans</t>
  </si>
  <si>
    <t>Castelldefels</t>
  </si>
  <si>
    <t>Castellet i la Gornal</t>
  </si>
  <si>
    <t>Castellfollit de la Roca</t>
  </si>
  <si>
    <t>Castellfollit de Riubregós</t>
  </si>
  <si>
    <t>Castellfollit del Boix</t>
  </si>
  <si>
    <t>Castellgalí</t>
  </si>
  <si>
    <t>Castellnou de Bages</t>
  </si>
  <si>
    <t>Castellnou de Seana</t>
  </si>
  <si>
    <t>Castelló de Farfanya</t>
  </si>
  <si>
    <t>Castelló d'Empúries</t>
  </si>
  <si>
    <t>Castellolí</t>
  </si>
  <si>
    <t>Castell-Platja d'Aro</t>
  </si>
  <si>
    <t>Castellserà</t>
  </si>
  <si>
    <t>Castellterçol</t>
  </si>
  <si>
    <t>Castellvell del Camp</t>
  </si>
  <si>
    <t>Castellví de la Marca</t>
  </si>
  <si>
    <t>Castellví de Rosanes</t>
  </si>
  <si>
    <t>Catllar, el</t>
  </si>
  <si>
    <t>Cava</t>
  </si>
  <si>
    <t>Cellera de Ter, la</t>
  </si>
  <si>
    <t>Celrà</t>
  </si>
  <si>
    <t>Centelles</t>
  </si>
  <si>
    <t>Cercs</t>
  </si>
  <si>
    <t>Cerdanyola del Vallès</t>
  </si>
  <si>
    <t>Cervelló</t>
  </si>
  <si>
    <t>Cervera</t>
  </si>
  <si>
    <t>Cervià de les Garrigues</t>
  </si>
  <si>
    <t>Cervià de Ter</t>
  </si>
  <si>
    <t>Cistella</t>
  </si>
  <si>
    <t>Ciutadilla</t>
  </si>
  <si>
    <t>Clariana de Cardener</t>
  </si>
  <si>
    <t>Cogul, el</t>
  </si>
  <si>
    <t>Colera</t>
  </si>
  <si>
    <t>Coll de Nargó</t>
  </si>
  <si>
    <t>Collbató</t>
  </si>
  <si>
    <t>Colldejou</t>
  </si>
  <si>
    <t>Collsuspina</t>
  </si>
  <si>
    <t>Colomers</t>
  </si>
  <si>
    <t>Coma i la Pedra, la</t>
  </si>
  <si>
    <t>Conca de Dalt</t>
  </si>
  <si>
    <t>Conesa</t>
  </si>
  <si>
    <t>Constantí</t>
  </si>
  <si>
    <t>Copons</t>
  </si>
  <si>
    <t>Corbera de Llobregat</t>
  </si>
  <si>
    <t>Corbera d'Ebre</t>
  </si>
  <si>
    <t>Corbins</t>
  </si>
  <si>
    <t>Corçà</t>
  </si>
  <si>
    <t>Cornellà de Llobregat</t>
  </si>
  <si>
    <t>Cornellà del Terri</t>
  </si>
  <si>
    <t>Cornudella de Montsant</t>
  </si>
  <si>
    <t>Creixell</t>
  </si>
  <si>
    <t>Crespià</t>
  </si>
  <si>
    <t>Cruïlles, Monells i Sant Sadurní de l'Heura</t>
  </si>
  <si>
    <t>Cubelles</t>
  </si>
  <si>
    <t>Cubells</t>
  </si>
  <si>
    <t>Cunit</t>
  </si>
  <si>
    <t>Darnius</t>
  </si>
  <si>
    <t>Das</t>
  </si>
  <si>
    <t>Deltebre</t>
  </si>
  <si>
    <t>Dosrius</t>
  </si>
  <si>
    <t>Duesaigües</t>
  </si>
  <si>
    <t>Escala, l'</t>
  </si>
  <si>
    <t>Esparreguera</t>
  </si>
  <si>
    <t>Espinelves</t>
  </si>
  <si>
    <t>Espluga Calba, l'</t>
  </si>
  <si>
    <t>Espluga de Francolí, l'</t>
  </si>
  <si>
    <t>Esplugues de Llobregat</t>
  </si>
  <si>
    <t>Espolla</t>
  </si>
  <si>
    <t>Esponellà</t>
  </si>
  <si>
    <t>Espot</t>
  </si>
  <si>
    <t>Espunyola, l'</t>
  </si>
  <si>
    <t>Esquirol, l'</t>
  </si>
  <si>
    <t>Estamariu</t>
  </si>
  <si>
    <t>Estany, l'</t>
  </si>
  <si>
    <t>Estaràs</t>
  </si>
  <si>
    <t>Esterri d'Àneu</t>
  </si>
  <si>
    <t>Esterri de Cardós</t>
  </si>
  <si>
    <t>Falset</t>
  </si>
  <si>
    <t>Far d'Empordà, el</t>
  </si>
  <si>
    <t>Farrera</t>
  </si>
  <si>
    <t>Fatarella, la</t>
  </si>
  <si>
    <t>Febró, la</t>
  </si>
  <si>
    <t>Figaró-Montmany</t>
  </si>
  <si>
    <t>Fígols</t>
  </si>
  <si>
    <t>Fígols i Alinyà</t>
  </si>
  <si>
    <t>Figuera, la</t>
  </si>
  <si>
    <t>Figueres</t>
  </si>
  <si>
    <t>Figuerola del Camp</t>
  </si>
  <si>
    <t>Flaçà</t>
  </si>
  <si>
    <t>Flix</t>
  </si>
  <si>
    <t>Floresta, la</t>
  </si>
  <si>
    <t>Fogars de la Selva</t>
  </si>
  <si>
    <t>Fogars de Montclús</t>
  </si>
  <si>
    <t>Foixà</t>
  </si>
  <si>
    <t>Folgueroles</t>
  </si>
  <si>
    <t>Fondarella</t>
  </si>
  <si>
    <t>Fonollosa</t>
  </si>
  <si>
    <t>Fontanals de Cerdanya</t>
  </si>
  <si>
    <t>Fontanilles</t>
  </si>
  <si>
    <t>Fontcoberta</t>
  </si>
  <si>
    <t>Font-rubí</t>
  </si>
  <si>
    <t>Foradada</t>
  </si>
  <si>
    <t>Forallac</t>
  </si>
  <si>
    <t>Forès</t>
  </si>
  <si>
    <t>Fornells de la Selva</t>
  </si>
  <si>
    <t>Fortià</t>
  </si>
  <si>
    <t>Franqueses del Vallès, les</t>
  </si>
  <si>
    <t>Freginals</t>
  </si>
  <si>
    <t>Fuliola, la</t>
  </si>
  <si>
    <t>Fulleda</t>
  </si>
  <si>
    <t>Gaià</t>
  </si>
  <si>
    <t>Galera, la</t>
  </si>
  <si>
    <t>Gallifa</t>
  </si>
  <si>
    <t>Gandesa</t>
  </si>
  <si>
    <t>Garcia</t>
  </si>
  <si>
    <t>Garidells, els</t>
  </si>
  <si>
    <t>Garriga, la</t>
  </si>
  <si>
    <t>Garrigàs</t>
  </si>
  <si>
    <t>Garrigoles</t>
  </si>
  <si>
    <t>Garriguella</t>
  </si>
  <si>
    <t>Gavà</t>
  </si>
  <si>
    <t>Gavet de la Conca</t>
  </si>
  <si>
    <t>Gelida</t>
  </si>
  <si>
    <t>Ger</t>
  </si>
  <si>
    <t>Gimenells i el Pla de la Font</t>
  </si>
  <si>
    <t>Ginestar</t>
  </si>
  <si>
    <t>Girona</t>
  </si>
  <si>
    <t>Gironella</t>
  </si>
  <si>
    <t>Gisclareny</t>
  </si>
  <si>
    <t>Godall</t>
  </si>
  <si>
    <t>Golmés</t>
  </si>
  <si>
    <t>Gombrèn</t>
  </si>
  <si>
    <t>Gósol</t>
  </si>
  <si>
    <t>Granada, la</t>
  </si>
  <si>
    <t>Granadella, la</t>
  </si>
  <si>
    <t>Granera</t>
  </si>
  <si>
    <t>Granja d'Escarp, la</t>
  </si>
  <si>
    <t>Granollers</t>
  </si>
  <si>
    <t>Granyanella</t>
  </si>
  <si>
    <t>Granyena de les Garrigues</t>
  </si>
  <si>
    <t>Granyena de Segarra</t>
  </si>
  <si>
    <t>Gratallops</t>
  </si>
  <si>
    <t>Gualba</t>
  </si>
  <si>
    <t>Gualta</t>
  </si>
  <si>
    <t>Guardiola de Berguedà</t>
  </si>
  <si>
    <t>Guiamets, els</t>
  </si>
  <si>
    <t>Guils de Cerdanya</t>
  </si>
  <si>
    <t>Guimerà</t>
  </si>
  <si>
    <t>Guingueta d'Àneu, la</t>
  </si>
  <si>
    <t>Guissona</t>
  </si>
  <si>
    <t>Guixers</t>
  </si>
  <si>
    <t>Gurb</t>
  </si>
  <si>
    <t>Horta de Sant Joan</t>
  </si>
  <si>
    <t>Hospitalet de Llobregat, l'</t>
  </si>
  <si>
    <t>Hostalets de Pierola, els</t>
  </si>
  <si>
    <t>Hostalric</t>
  </si>
  <si>
    <t>Igualada</t>
  </si>
  <si>
    <t>Isona i Conca Dellà</t>
  </si>
  <si>
    <t>Isòvol</t>
  </si>
  <si>
    <t>Ivars de Noguera</t>
  </si>
  <si>
    <t>Ivars d'Urgell</t>
  </si>
  <si>
    <t>Ivorra</t>
  </si>
  <si>
    <t>Jafre</t>
  </si>
  <si>
    <t>Jonquera, la</t>
  </si>
  <si>
    <t>Jorba</t>
  </si>
  <si>
    <t>Josa i Tuixén</t>
  </si>
  <si>
    <t>Juià</t>
  </si>
  <si>
    <t>Juncosa</t>
  </si>
  <si>
    <t>Juneda</t>
  </si>
  <si>
    <t>Les</t>
  </si>
  <si>
    <t>Linyola</t>
  </si>
  <si>
    <t>Llacuna, la</t>
  </si>
  <si>
    <t>Lladó</t>
  </si>
  <si>
    <t>Lladorre</t>
  </si>
  <si>
    <t>Lladurs</t>
  </si>
  <si>
    <t>Llagosta, la</t>
  </si>
  <si>
    <t>Llagostera</t>
  </si>
  <si>
    <t>Llambilles</t>
  </si>
  <si>
    <t>Llanars</t>
  </si>
  <si>
    <t>Llançà</t>
  </si>
  <si>
    <t>Llardecans</t>
  </si>
  <si>
    <t>Llavorsí</t>
  </si>
  <si>
    <t>Lleida</t>
  </si>
  <si>
    <t>Llers</t>
  </si>
  <si>
    <t>Lles de Cerdanya</t>
  </si>
  <si>
    <t>Lliçà d'Amunt</t>
  </si>
  <si>
    <t>Lliçà de Vall</t>
  </si>
  <si>
    <t>Llimiana</t>
  </si>
  <si>
    <t>Llinars del Vallès</t>
  </si>
  <si>
    <t>Llívia</t>
  </si>
  <si>
    <t>Lloar, el</t>
  </si>
  <si>
    <t>Llobera</t>
  </si>
  <si>
    <t>Llorac</t>
  </si>
  <si>
    <t>Llorenç del Penedès</t>
  </si>
  <si>
    <t>Lloret de Mar</t>
  </si>
  <si>
    <t>Llosses, les</t>
  </si>
  <si>
    <t>Lluçà</t>
  </si>
  <si>
    <t>Maçanet de Cabrenys</t>
  </si>
  <si>
    <t>Maçanet de la Selva</t>
  </si>
  <si>
    <t>Madremanya</t>
  </si>
  <si>
    <t>Maià de Montcal</t>
  </si>
  <si>
    <t>Maials</t>
  </si>
  <si>
    <t>Maldà</t>
  </si>
  <si>
    <t>Malgrat de Mar</t>
  </si>
  <si>
    <t>Malla</t>
  </si>
  <si>
    <t>Manlleu</t>
  </si>
  <si>
    <t>Manresa</t>
  </si>
  <si>
    <t>Marçà</t>
  </si>
  <si>
    <t>Margalef</t>
  </si>
  <si>
    <t>Marganell</t>
  </si>
  <si>
    <t>Martorell</t>
  </si>
  <si>
    <t>Martorelles</t>
  </si>
  <si>
    <t>Mas de Barberans</t>
  </si>
  <si>
    <t>Masarac</t>
  </si>
  <si>
    <t>Masdenverge</t>
  </si>
  <si>
    <t>Masies de Roda, les</t>
  </si>
  <si>
    <t>Masies de Voltregà, les</t>
  </si>
  <si>
    <t>Masllorenç</t>
  </si>
  <si>
    <t>Masnou, el</t>
  </si>
  <si>
    <t>Masó, la</t>
  </si>
  <si>
    <t>Maspujols</t>
  </si>
  <si>
    <t>Masquefa</t>
  </si>
  <si>
    <t>Masroig, el</t>
  </si>
  <si>
    <t>Massalcoreig</t>
  </si>
  <si>
    <t>Massanes</t>
  </si>
  <si>
    <t>Massoteres</t>
  </si>
  <si>
    <t>Matadepera</t>
  </si>
  <si>
    <t>Mataró</t>
  </si>
  <si>
    <t>Mediona</t>
  </si>
  <si>
    <t>Menàrguens</t>
  </si>
  <si>
    <t>Meranges</t>
  </si>
  <si>
    <t>Mieres</t>
  </si>
  <si>
    <t>Milà, el</t>
  </si>
  <si>
    <t>Miralcamp</t>
  </si>
  <si>
    <t>Miravet</t>
  </si>
  <si>
    <t>Moià</t>
  </si>
  <si>
    <t>Molar, el</t>
  </si>
  <si>
    <t>Molins de Rei</t>
  </si>
  <si>
    <t>Mollerussa</t>
  </si>
  <si>
    <t>Mollet de Peralada</t>
  </si>
  <si>
    <t>Mollet del Vallès</t>
  </si>
  <si>
    <t>Molló</t>
  </si>
  <si>
    <t>Molsosa, la</t>
  </si>
  <si>
    <t>Monistrol de Calders</t>
  </si>
  <si>
    <t>Monistrol de Montserrat</t>
  </si>
  <si>
    <t>Montagut i Oix</t>
  </si>
  <si>
    <t>Montblanc</t>
  </si>
  <si>
    <t>Montbrió del Camp</t>
  </si>
  <si>
    <t>Montcada i Reixac</t>
  </si>
  <si>
    <t>Montclar</t>
  </si>
  <si>
    <t>Montellà i Martinet</t>
  </si>
  <si>
    <t>Montesquiu</t>
  </si>
  <si>
    <t>Montferrer i Castellbò</t>
  </si>
  <si>
    <t>Montferri</t>
  </si>
  <si>
    <t>Montgai</t>
  </si>
  <si>
    <t>Montgat</t>
  </si>
  <si>
    <t>Montmajor</t>
  </si>
  <si>
    <t>Montmaneu</t>
  </si>
  <si>
    <t>Montmell, el</t>
  </si>
  <si>
    <t>Montmeló</t>
  </si>
  <si>
    <t>Montoliu de Lleida</t>
  </si>
  <si>
    <t>Montoliu de Segarra</t>
  </si>
  <si>
    <t>Montornès de Segarra</t>
  </si>
  <si>
    <t>Montornès del Vallès</t>
  </si>
  <si>
    <t>Mont-ral</t>
  </si>
  <si>
    <t>Mont-ras</t>
  </si>
  <si>
    <t>Mont-roig del Camp</t>
  </si>
  <si>
    <t>Montseny</t>
  </si>
  <si>
    <t>Móra d'Ebre</t>
  </si>
  <si>
    <t>Móra la Nova</t>
  </si>
  <si>
    <t>Morell, el</t>
  </si>
  <si>
    <t>Morera de Montsant, la</t>
  </si>
  <si>
    <t>Muntanyola</t>
  </si>
  <si>
    <t>Mura</t>
  </si>
  <si>
    <t>Nalec</t>
  </si>
  <si>
    <t>Naut Aran</t>
  </si>
  <si>
    <t>Navarcles</t>
  </si>
  <si>
    <t>Navàs</t>
  </si>
  <si>
    <t>Navata</t>
  </si>
  <si>
    <t>Navès</t>
  </si>
  <si>
    <t>Nou de Berguedà, la</t>
  </si>
  <si>
    <t>Nou de Gaià, la</t>
  </si>
  <si>
    <t>Nulles</t>
  </si>
  <si>
    <t>Odèn</t>
  </si>
  <si>
    <t>Òdena</t>
  </si>
  <si>
    <t>Ogassa</t>
  </si>
  <si>
    <t>Olèrdola</t>
  </si>
  <si>
    <t>Olesa de Bonesvalls</t>
  </si>
  <si>
    <t>Olesa de Montserrat</t>
  </si>
  <si>
    <t>Oliana</t>
  </si>
  <si>
    <t>Oliola</t>
  </si>
  <si>
    <t>Olius</t>
  </si>
  <si>
    <t>Olivella</t>
  </si>
  <si>
    <t>Olost</t>
  </si>
  <si>
    <t>Olot</t>
  </si>
  <si>
    <t>Oluges, les</t>
  </si>
  <si>
    <t>Olvan</t>
  </si>
  <si>
    <t>Omellons, els</t>
  </si>
  <si>
    <t>Omells de na Gaia, els</t>
  </si>
  <si>
    <t>Ordis</t>
  </si>
  <si>
    <t>Organyà</t>
  </si>
  <si>
    <t>Orís</t>
  </si>
  <si>
    <t>Oristà</t>
  </si>
  <si>
    <t>Orpí</t>
  </si>
  <si>
    <t>Òrrius</t>
  </si>
  <si>
    <t>Os de Balaguer</t>
  </si>
  <si>
    <t>Osor</t>
  </si>
  <si>
    <t>Ossó de Sió</t>
  </si>
  <si>
    <t>Pacs del Penedès</t>
  </si>
  <si>
    <t>Palafolls</t>
  </si>
  <si>
    <t>Palafrugell</t>
  </si>
  <si>
    <t>Palamós</t>
  </si>
  <si>
    <t>Palau d'Anglesola, el</t>
  </si>
  <si>
    <t>Palau de Santa Eulàlia</t>
  </si>
  <si>
    <t>Palau-sator</t>
  </si>
  <si>
    <t>Palau-saverdera</t>
  </si>
  <si>
    <t>Palau-solità i Plegamans</t>
  </si>
  <si>
    <t>Pallaresos, els</t>
  </si>
  <si>
    <t>Pallejà</t>
  </si>
  <si>
    <t>Palma de Cervelló, la</t>
  </si>
  <si>
    <t>Palma d'Ebre, la</t>
  </si>
  <si>
    <t>Palol de Revardit</t>
  </si>
  <si>
    <t>Pals</t>
  </si>
  <si>
    <t>Papiol, el</t>
  </si>
  <si>
    <t>Pardines</t>
  </si>
  <si>
    <t>Parets del Vallès</t>
  </si>
  <si>
    <t>Parlavà</t>
  </si>
  <si>
    <t>Passanant i Belltall</t>
  </si>
  <si>
    <t>Pau</t>
  </si>
  <si>
    <t>Paüls</t>
  </si>
  <si>
    <t>Pedret i Marzà</t>
  </si>
  <si>
    <t>Penelles</t>
  </si>
  <si>
    <t>Pera, la</t>
  </si>
  <si>
    <t>Perafita</t>
  </si>
  <si>
    <t>Perafort</t>
  </si>
  <si>
    <t>Peralada</t>
  </si>
  <si>
    <t>Peramola</t>
  </si>
  <si>
    <t>Perelló, el</t>
  </si>
  <si>
    <t>Piera</t>
  </si>
  <si>
    <t>Piles, les</t>
  </si>
  <si>
    <t>Pineda de Mar</t>
  </si>
  <si>
    <t>Pinell de Brai, el</t>
  </si>
  <si>
    <t>Pinell de Solsonès</t>
  </si>
  <si>
    <t>Pinós</t>
  </si>
  <si>
    <t>Pira</t>
  </si>
  <si>
    <t>Pla de Santa Maria, el</t>
  </si>
  <si>
    <t>Pla del Penedès, el</t>
  </si>
  <si>
    <t>Planes d'Hostoles, les</t>
  </si>
  <si>
    <t>Planoles</t>
  </si>
  <si>
    <t>Plans de Sió, els</t>
  </si>
  <si>
    <t>Poal, el</t>
  </si>
  <si>
    <t>Pobla de Cérvoles, la</t>
  </si>
  <si>
    <t>Pobla de Claramunt, la</t>
  </si>
  <si>
    <t>Pobla de Lillet, la</t>
  </si>
  <si>
    <t>Pobla de Mafumet, la</t>
  </si>
  <si>
    <t>Pobla de Massaluca, la</t>
  </si>
  <si>
    <t>Pobla de Montornès, la</t>
  </si>
  <si>
    <t>Pobla de Segur, la</t>
  </si>
  <si>
    <t>Poboleda</t>
  </si>
  <si>
    <t>Polinyà</t>
  </si>
  <si>
    <t>Pont d'Armentera, el</t>
  </si>
  <si>
    <t>Pont de Bar, el</t>
  </si>
  <si>
    <t>Pont de Molins</t>
  </si>
  <si>
    <t>Pont de Suert, el</t>
  </si>
  <si>
    <t>Pont de Vilomara i Rocafort, el</t>
  </si>
  <si>
    <t>Pontils</t>
  </si>
  <si>
    <t>Pontons</t>
  </si>
  <si>
    <t>Pontós</t>
  </si>
  <si>
    <t>Ponts</t>
  </si>
  <si>
    <t>Porqueres</t>
  </si>
  <si>
    <t>Porrera</t>
  </si>
  <si>
    <t>Port de la Selva, el</t>
  </si>
  <si>
    <t>Portbou</t>
  </si>
  <si>
    <t>Portella, la</t>
  </si>
  <si>
    <t>Pradell de la Teixeta</t>
  </si>
  <si>
    <t>Prades</t>
  </si>
  <si>
    <t>Prat de Comte</t>
  </si>
  <si>
    <t>Prat de Llobregat, el</t>
  </si>
  <si>
    <t>Pratdip</t>
  </si>
  <si>
    <t>Prats de Lluçanès</t>
  </si>
  <si>
    <t>Prats de Rei, els</t>
  </si>
  <si>
    <t>Prats i Sansor</t>
  </si>
  <si>
    <t>Preixana</t>
  </si>
  <si>
    <t>Preixens</t>
  </si>
  <si>
    <t>Premià de Dalt</t>
  </si>
  <si>
    <t>Premià de Mar</t>
  </si>
  <si>
    <t>Preses, les</t>
  </si>
  <si>
    <t>Prullans</t>
  </si>
  <si>
    <t>Puigcerdà</t>
  </si>
  <si>
    <t>Puigdàlber</t>
  </si>
  <si>
    <t>Puiggròs</t>
  </si>
  <si>
    <t>Puigpelat</t>
  </si>
  <si>
    <t>Puig-reig</t>
  </si>
  <si>
    <t>Puigverd d'Agramunt</t>
  </si>
  <si>
    <t>Puigverd de Lleida</t>
  </si>
  <si>
    <t>Pujalt</t>
  </si>
  <si>
    <t>Quar, la</t>
  </si>
  <si>
    <t>Quart</t>
  </si>
  <si>
    <t>Queralbs</t>
  </si>
  <si>
    <t>Querol</t>
  </si>
  <si>
    <t>Rabós</t>
  </si>
  <si>
    <t>Rajadell</t>
  </si>
  <si>
    <t>Rasquera</t>
  </si>
  <si>
    <t>Regencós</t>
  </si>
  <si>
    <t>Rellinars</t>
  </si>
  <si>
    <t>Renau</t>
  </si>
  <si>
    <t>Reus</t>
  </si>
  <si>
    <t>Rialp</t>
  </si>
  <si>
    <t>Riba, la</t>
  </si>
  <si>
    <t>Riba-roja d'Ebre</t>
  </si>
  <si>
    <t>Ribera d'Ondara</t>
  </si>
  <si>
    <t>Ribera d'Urgellet</t>
  </si>
  <si>
    <t>Ribes de Freser</t>
  </si>
  <si>
    <t>Riells i Viabrea</t>
  </si>
  <si>
    <t>Riera de Gaià, la</t>
  </si>
  <si>
    <t>Riner</t>
  </si>
  <si>
    <t>Ripoll</t>
  </si>
  <si>
    <t>Ripollet</t>
  </si>
  <si>
    <t>Riu de Cerdanya</t>
  </si>
  <si>
    <t>Riudarenes</t>
  </si>
  <si>
    <t>Riudaura</t>
  </si>
  <si>
    <t>Riudecanyes</t>
  </si>
  <si>
    <t>Riudecols</t>
  </si>
  <si>
    <t>Riudellots de la Selva</t>
  </si>
  <si>
    <t>Riudoms</t>
  </si>
  <si>
    <t>Riumors</t>
  </si>
  <si>
    <t>Roca del Vallès, la</t>
  </si>
  <si>
    <t>Rocafort de Queralt</t>
  </si>
  <si>
    <t>Roda de Barà</t>
  </si>
  <si>
    <t>Roda de Ter</t>
  </si>
  <si>
    <t>Rodonyà</t>
  </si>
  <si>
    <t>Roquetes</t>
  </si>
  <si>
    <t>Roses</t>
  </si>
  <si>
    <t>Rosselló</t>
  </si>
  <si>
    <t>Rourell, el</t>
  </si>
  <si>
    <t>Rubí</t>
  </si>
  <si>
    <t>Rubió</t>
  </si>
  <si>
    <t>Rupià</t>
  </si>
  <si>
    <t>Rupit i Pruit</t>
  </si>
  <si>
    <t>Sabadell</t>
  </si>
  <si>
    <t>Sagàs</t>
  </si>
  <si>
    <t>Salàs de Pallars</t>
  </si>
  <si>
    <t>Saldes</t>
  </si>
  <si>
    <t>Sales de Llierca</t>
  </si>
  <si>
    <t>Sallent</t>
  </si>
  <si>
    <t>Salomó</t>
  </si>
  <si>
    <t>Salou</t>
  </si>
  <si>
    <t>Salt</t>
  </si>
  <si>
    <t>Sanaüja</t>
  </si>
  <si>
    <t>Sant Adrià de Besòs</t>
  </si>
  <si>
    <t>Sant Agustí de Lluçanès</t>
  </si>
  <si>
    <t>Sant Andreu de la Barca</t>
  </si>
  <si>
    <t>Sant Andreu de Llavaneres</t>
  </si>
  <si>
    <t>Sant Andreu Salou</t>
  </si>
  <si>
    <t>Sant Aniol de Finestres</t>
  </si>
  <si>
    <t>Sant Antoni de Vilamajor</t>
  </si>
  <si>
    <t>Sant Bartomeu del Grau</t>
  </si>
  <si>
    <t>Sant Boi de Llobregat</t>
  </si>
  <si>
    <t>Sant Boi de Lluçanès</t>
  </si>
  <si>
    <t>Sant Carles de la Ràpita</t>
  </si>
  <si>
    <t>Sant Cebrià de Vallalta</t>
  </si>
  <si>
    <t>Sant Celoni</t>
  </si>
  <si>
    <t>Sant Climent de Llobregat</t>
  </si>
  <si>
    <t>Sant Climent Sescebes</t>
  </si>
  <si>
    <t>Sant Cugat del Vallès</t>
  </si>
  <si>
    <t>Sant Cugat Sesgarrigues</t>
  </si>
  <si>
    <t>Sant Esteve de la Sarga</t>
  </si>
  <si>
    <t>Sant Esteve de Palautordera</t>
  </si>
  <si>
    <t>Sant Esteve Sesrovires</t>
  </si>
  <si>
    <t>Sant Feliu de Buixalleu</t>
  </si>
  <si>
    <t>Sant Feliu de Codines</t>
  </si>
  <si>
    <t>Sant Feliu de Guíxols</t>
  </si>
  <si>
    <t>Sant Feliu de Llobregat</t>
  </si>
  <si>
    <t>Sant Feliu de Pallerols</t>
  </si>
  <si>
    <t>Sant Feliu Sasserra</t>
  </si>
  <si>
    <t>Sant Ferriol</t>
  </si>
  <si>
    <t>Sant Fost de Campsentelles</t>
  </si>
  <si>
    <t>Sant Fruitós de Bages</t>
  </si>
  <si>
    <t>Sant Gregori</t>
  </si>
  <si>
    <t>Sant Guim de Freixenet</t>
  </si>
  <si>
    <t>Sant Guim de la Plana</t>
  </si>
  <si>
    <t>Sant Hilari Sacalm</t>
  </si>
  <si>
    <t>Sant Hipòlit de Voltregà</t>
  </si>
  <si>
    <t>Sant Iscle de Vallalta</t>
  </si>
  <si>
    <t>Sant Jaume de Frontanyà</t>
  </si>
  <si>
    <t>Sant Jaume de Llierca</t>
  </si>
  <si>
    <t>Sant Jaume dels Domenys</t>
  </si>
  <si>
    <t>Sant Jaume d'Enveja</t>
  </si>
  <si>
    <t>Sant Joan de les Abadesses</t>
  </si>
  <si>
    <t>Sant Joan de Mollet</t>
  </si>
  <si>
    <t>Sant Joan de Vilatorrada</t>
  </si>
  <si>
    <t>Sant Joan Despí</t>
  </si>
  <si>
    <t>Sant Joan les Fonts</t>
  </si>
  <si>
    <t>Sant Jordi Desvalls</t>
  </si>
  <si>
    <t>Sant Julià de Cerdanyola</t>
  </si>
  <si>
    <t>Sant Julià de Ramis</t>
  </si>
  <si>
    <t>Sant Julià de Vilatorta</t>
  </si>
  <si>
    <t>Sant Julià del Llor i Bonmatí</t>
  </si>
  <si>
    <t>Sant Just Desvern</t>
  </si>
  <si>
    <t>Sant Llorenç de la Muga</t>
  </si>
  <si>
    <t>Sant Llorenç de Morunys</t>
  </si>
  <si>
    <t>Sant Llorenç d'Hortons</t>
  </si>
  <si>
    <t>Sant Llorenç Savall</t>
  </si>
  <si>
    <t>Sant Martí d'Albars</t>
  </si>
  <si>
    <t>Sant Martí de Centelles</t>
  </si>
  <si>
    <t>Sant Martí de Llémena</t>
  </si>
  <si>
    <t>Sant Martí de Riucorb</t>
  </si>
  <si>
    <t>Sant Martí de Tous</t>
  </si>
  <si>
    <t>Sant Martí Sarroca</t>
  </si>
  <si>
    <t>Sant Martí Sesgueioles</t>
  </si>
  <si>
    <t>Sant Martí Vell</t>
  </si>
  <si>
    <t>Sant Mateu de Bages</t>
  </si>
  <si>
    <t>Sant Miquel de Campmajor</t>
  </si>
  <si>
    <t>Sant Miquel de Fluvià</t>
  </si>
  <si>
    <t>Sant Mori</t>
  </si>
  <si>
    <t>Sant Pau de Segúries</t>
  </si>
  <si>
    <t>Sant Pere de Ribes</t>
  </si>
  <si>
    <t>Sant Pere de Riudebitlles</t>
  </si>
  <si>
    <t>Sant Pere de Torelló</t>
  </si>
  <si>
    <t>Sant Pere de Vilamajor</t>
  </si>
  <si>
    <t>Sant Pere Pescador</t>
  </si>
  <si>
    <t>Sant Pere Sallavinera</t>
  </si>
  <si>
    <t>Sant Pol de Mar</t>
  </si>
  <si>
    <t>Sant Quintí de Mediona</t>
  </si>
  <si>
    <t>Sant Quirze de Besora</t>
  </si>
  <si>
    <t>Sant Quirze del Vallès</t>
  </si>
  <si>
    <t>Sant Quirze Safaja</t>
  </si>
  <si>
    <t>Sant Ramon</t>
  </si>
  <si>
    <t>Sant Sadurní d'Anoia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</si>
  <si>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</si>
  <si>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</si>
  <si>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</si>
  <si>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</si>
  <si>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</si>
  <si>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</si>
  <si>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Bàrbara</t>
  </si>
  <si>
    <t>Santa Cecília de Voltregà</t>
  </si>
  <si>
    <t>Santa Coloma de Cervelló</t>
  </si>
  <si>
    <t>Santa Coloma de Farners</t>
  </si>
  <si>
    <t>Santa Coloma de Gramenet</t>
  </si>
  <si>
    <t>Santa Coloma de Queralt</t>
  </si>
  <si>
    <t>Santa Cristina d'Aro</t>
  </si>
  <si>
    <t>Santa Eugènia de Berga</t>
  </si>
  <si>
    <t>Santa Eulàlia de Riuprimer</t>
  </si>
  <si>
    <t>Santa Eulàlia de Ronçana</t>
  </si>
  <si>
    <t>Santa Fe del Penedès</t>
  </si>
  <si>
    <t>Santa Llogaia d'Àlguema</t>
  </si>
  <si>
    <t>Santa Margarida de Montbui</t>
  </si>
  <si>
    <t>Santa Margarida i els Monjos</t>
  </si>
  <si>
    <t>Santa Maria de Besora</t>
  </si>
  <si>
    <t>Santa Maria de Martorelles</t>
  </si>
  <si>
    <t>Santa Maria de Merlès</t>
  </si>
  <si>
    <t>Santa Maria de Miralles</t>
  </si>
  <si>
    <t>Santa Maria de Palautordera</t>
  </si>
  <si>
    <t>Santa Maria d'Oló</t>
  </si>
  <si>
    <t>Santa Oliva</t>
  </si>
  <si>
    <t>Santa Pau</t>
  </si>
  <si>
    <t>Santa Perpètua de Mogoda</t>
  </si>
  <si>
    <t>Santa Susanna</t>
  </si>
  <si>
    <t>Santpedor</t>
  </si>
  <si>
    <t>Sarral</t>
  </si>
  <si>
    <t>Sarrià de Ter</t>
  </si>
  <si>
    <t>Sarroca de Bellera</t>
  </si>
  <si>
    <t>Sarroca de Lleida</t>
  </si>
  <si>
    <t>Saus, Camallera i Llampaies</t>
  </si>
  <si>
    <t>Savallà del Comtat</t>
  </si>
  <si>
    <t>Secuita, la</t>
  </si>
  <si>
    <t>Selva de Mar, la</t>
  </si>
  <si>
    <t>Selva del Camp, la</t>
  </si>
  <si>
    <t>Senan</t>
  </si>
  <si>
    <t>Sénia, la</t>
  </si>
  <si>
    <t>Senterada</t>
  </si>
  <si>
    <t>Sentiu de Sió, la</t>
  </si>
  <si>
    <t>Sentmenat</t>
  </si>
  <si>
    <t>Serinyà</t>
  </si>
  <si>
    <t>Seròs</t>
  </si>
  <si>
    <t>Serra de Daró</t>
  </si>
  <si>
    <t>Setcases</t>
  </si>
  <si>
    <t>Seu d'Urgell, la</t>
  </si>
  <si>
    <t>Seva</t>
  </si>
  <si>
    <t>Sidamon</t>
  </si>
  <si>
    <t>Sils</t>
  </si>
  <si>
    <t>Sitges</t>
  </si>
  <si>
    <t>Siurana</t>
  </si>
  <si>
    <t>Sobremunt</t>
  </si>
  <si>
    <t>Soleràs, el</t>
  </si>
  <si>
    <t>Solivella</t>
  </si>
  <si>
    <t>Solsona</t>
  </si>
  <si>
    <t>Sora</t>
  </si>
  <si>
    <t>Soriguera</t>
  </si>
  <si>
    <t>Sort</t>
  </si>
  <si>
    <t>Soses</t>
  </si>
  <si>
    <t>Subirats</t>
  </si>
  <si>
    <t>Sudanell</t>
  </si>
  <si>
    <t>Sunyer</t>
  </si>
  <si>
    <t>Súria</t>
  </si>
  <si>
    <t>Susqueda</t>
  </si>
  <si>
    <t>Tagamanent</t>
  </si>
  <si>
    <t>Talamanca</t>
  </si>
  <si>
    <t>Talarn</t>
  </si>
  <si>
    <t>Talavera</t>
  </si>
  <si>
    <t>Tallada d'Empordà, la</t>
  </si>
  <si>
    <t>Taradell</t>
  </si>
  <si>
    <t>Tarragona</t>
  </si>
  <si>
    <t>Tàrrega</t>
  </si>
  <si>
    <t>Tarrés</t>
  </si>
  <si>
    <t>Tarroja de Segarra</t>
  </si>
  <si>
    <t>Tavèrnoles</t>
  </si>
  <si>
    <t>Tavertet</t>
  </si>
  <si>
    <t>Teià</t>
  </si>
  <si>
    <t>Térmens</t>
  </si>
  <si>
    <t>Terrades</t>
  </si>
  <si>
    <t>Terrassa</t>
  </si>
  <si>
    <t>Tiana</t>
  </si>
  <si>
    <t>Tírvia</t>
  </si>
  <si>
    <t>Tiurana</t>
  </si>
  <si>
    <t>Tivenys</t>
  </si>
  <si>
    <t>Tivissa</t>
  </si>
  <si>
    <t>Tona</t>
  </si>
  <si>
    <t>Torà</t>
  </si>
  <si>
    <t>Tordera</t>
  </si>
  <si>
    <t>Torelló</t>
  </si>
  <si>
    <t>Torms, els</t>
  </si>
  <si>
    <t>Tornabous</t>
  </si>
  <si>
    <t>Torre de Cabdella, la</t>
  </si>
  <si>
    <t>Torre de Claramunt, la</t>
  </si>
  <si>
    <t>Torre de Fontaubella, la</t>
  </si>
  <si>
    <t>Torre de l'Espanyol, la</t>
  </si>
  <si>
    <t>Torrebesses</t>
  </si>
  <si>
    <t>Torredembarra</t>
  </si>
  <si>
    <t>Torrefarrera</t>
  </si>
  <si>
    <t>Torrefeta i Florejacs</t>
  </si>
  <si>
    <t>Torregrossa</t>
  </si>
  <si>
    <t>Torrelameu</t>
  </si>
  <si>
    <t>Torrelavit</t>
  </si>
  <si>
    <t>Torrelles de Foix</t>
  </si>
  <si>
    <t>Torrelles de Llobregat</t>
  </si>
  <si>
    <t>Torrent</t>
  </si>
  <si>
    <t>Torres de Segre</t>
  </si>
  <si>
    <t>Torre-serona</t>
  </si>
  <si>
    <t>Torroella de Fluvià</t>
  </si>
  <si>
    <t>Torroella de Montgrí</t>
  </si>
  <si>
    <t>Torroja del Priorat</t>
  </si>
  <si>
    <t>Tortellà</t>
  </si>
  <si>
    <t>Tortosa</t>
  </si>
  <si>
    <t>Toses</t>
  </si>
  <si>
    <t>Tossa de Mar</t>
  </si>
  <si>
    <t>Tremp</t>
  </si>
  <si>
    <t>Ullà</t>
  </si>
  <si>
    <t>Ullastrell</t>
  </si>
  <si>
    <t>Ullastret</t>
  </si>
  <si>
    <t>Ulldecona</t>
  </si>
  <si>
    <t>Ulldemolins</t>
  </si>
  <si>
    <t>Ultramort</t>
  </si>
  <si>
    <t>Urús</t>
  </si>
  <si>
    <t>Vacarisses</t>
  </si>
  <si>
    <t>Vajol, la</t>
  </si>
  <si>
    <t>Vall de Bianya, la</t>
  </si>
  <si>
    <t>Vall de Boí, la</t>
  </si>
  <si>
    <t>Vall de Cardós</t>
  </si>
  <si>
    <t>Vall d'en Bas, la</t>
  </si>
  <si>
    <t>Vallbona d'Anoia</t>
  </si>
  <si>
    <t>Vallbona de les Monges</t>
  </si>
  <si>
    <t>Vallcebre</t>
  </si>
  <si>
    <t>Vallclara</t>
  </si>
  <si>
    <t>Vallfogona de Balaguer</t>
  </si>
  <si>
    <t>Vallfogona de Ripollès</t>
  </si>
  <si>
    <t>Vallfogona de Riucorb</t>
  </si>
  <si>
    <t>Vallgorguina</t>
  </si>
  <si>
    <t>Vallirana</t>
  </si>
  <si>
    <t>Vall-llobrega</t>
  </si>
  <si>
    <t>Vallmoll</t>
  </si>
  <si>
    <t>Vallromanes</t>
  </si>
  <si>
    <t>Valls</t>
  </si>
  <si>
    <t>Valls d'Aguilar, les</t>
  </si>
  <si>
    <t>Valls de Valira, les</t>
  </si>
  <si>
    <t>Vandellòs i l'Hospitalet de l'Infant</t>
  </si>
  <si>
    <t>Vansa i Fórnols, la</t>
  </si>
  <si>
    <t>Veciana</t>
  </si>
  <si>
    <t>Vendrell, el</t>
  </si>
  <si>
    <t>Ventalló</t>
  </si>
  <si>
    <t>Verdú</t>
  </si>
  <si>
    <t>Verges</t>
  </si>
  <si>
    <t>Vespella de Gaià</t>
  </si>
  <si>
    <t>Vic</t>
  </si>
  <si>
    <t>Vidrà</t>
  </si>
  <si>
    <t>Vidreres</t>
  </si>
  <si>
    <t>Vielha e Mijaran</t>
  </si>
  <si>
    <t>Vilabella</t>
  </si>
  <si>
    <t>Vilabertran</t>
  </si>
  <si>
    <t>Vilablareix</t>
  </si>
  <si>
    <t>Vilada</t>
  </si>
  <si>
    <t>Viladamat</t>
  </si>
  <si>
    <t>Viladasens</t>
  </si>
  <si>
    <t>Viladecans</t>
  </si>
  <si>
    <t>Viladecavalls</t>
  </si>
  <si>
    <t>Vilademuls</t>
  </si>
  <si>
    <t>Viladrau</t>
  </si>
  <si>
    <t>Vilafant</t>
  </si>
  <si>
    <t>Vilafranca del Penedès</t>
  </si>
  <si>
    <t>Vilagrassa</t>
  </si>
  <si>
    <t>Vilajuïga</t>
  </si>
  <si>
    <t>Vilalba dels Arcs</t>
  </si>
  <si>
    <t>Vilalba Sasserra</t>
  </si>
  <si>
    <t>Vilaller</t>
  </si>
  <si>
    <t>Vilallonga de Ter</t>
  </si>
  <si>
    <t>Vilallonga del Camp</t>
  </si>
  <si>
    <t>Vilamacolum</t>
  </si>
  <si>
    <t>Vilamalla</t>
  </si>
  <si>
    <t>Vilamaniscle</t>
  </si>
  <si>
    <t>Vilamòs</t>
  </si>
  <si>
    <t>Vilanant</t>
  </si>
  <si>
    <t>Vilanova de Bellpuig</t>
  </si>
  <si>
    <t>Vilanova de la Barca</t>
  </si>
  <si>
    <t>Vilanova de l'Aguda</t>
  </si>
  <si>
    <t>Vilanova de Meià</t>
  </si>
  <si>
    <t>Vilanova de Prades</t>
  </si>
  <si>
    <t>Vilanova de Sau</t>
  </si>
  <si>
    <t>Vilanova de Segrià</t>
  </si>
  <si>
    <t>Vilanova del Camí</t>
  </si>
  <si>
    <t>Vilanova del Vallès</t>
  </si>
  <si>
    <t>Vilanova d'Escornalbou</t>
  </si>
  <si>
    <t>Vilanova i la Geltrú</t>
  </si>
  <si>
    <t>Vilaplana</t>
  </si>
  <si>
    <t>Vila-rodona</t>
  </si>
  <si>
    <t>Vila-sacra</t>
  </si>
  <si>
    <t>Vila-sana</t>
  </si>
  <si>
    <t>Vila-seca</t>
  </si>
  <si>
    <t>Vilassar de Dalt</t>
  </si>
  <si>
    <t>Vilassar de Mar</t>
  </si>
  <si>
    <t>Vilaür</t>
  </si>
  <si>
    <t>Vilaverd</t>
  </si>
  <si>
    <t>Vilella Alta, la</t>
  </si>
  <si>
    <t>Vilella Baixa, la</t>
  </si>
  <si>
    <t>Vilobí del Penedès</t>
  </si>
  <si>
    <t>Vilobí d'Onyar</t>
  </si>
  <si>
    <t>Vilopriu</t>
  </si>
  <si>
    <t>Vilosell, el</t>
  </si>
  <si>
    <t>Vimbodí i Poblet</t>
  </si>
  <si>
    <t>Vinaixa</t>
  </si>
  <si>
    <t>Vinebre</t>
  </si>
  <si>
    <t>Vinyols i els Arcs</t>
  </si>
  <si>
    <t>Viver i Serrateix</t>
  </si>
  <si>
    <t>Xerta</t>
  </si>
  <si>
    <t>Municipis</t>
  </si>
  <si>
    <t>b.2. Quines mesures s'han pres per adaptar el servei a diferents col·lectius (horaris, espais...)
 com treballadores de les cures, temporers...</t>
  </si>
  <si>
    <t>TERRITORI:</t>
  </si>
  <si>
    <t>Extracomunitari</t>
  </si>
  <si>
    <t>Comunitari</t>
  </si>
  <si>
    <t>Idiomes</t>
  </si>
  <si>
    <t>abo’o</t>
  </si>
  <si>
    <t>abron / brong</t>
  </si>
  <si>
    <t>adagbe</t>
  </si>
  <si>
    <t>afrikaans</t>
  </si>
  <si>
    <t>aimarà</t>
  </si>
  <si>
    <t>aixanti / asante / ashanti</t>
  </si>
  <si>
    <t>akan</t>
  </si>
  <si>
    <t>albanès</t>
  </si>
  <si>
    <t>alemany</t>
  </si>
  <si>
    <t>amazig / berber / tamazight</t>
  </si>
  <si>
    <t>amhàric / etíop modern</t>
  </si>
  <si>
    <t>anglès</t>
  </si>
  <si>
    <t>annobonès / fa d'ambu</t>
  </si>
  <si>
    <t>àrab</t>
  </si>
  <si>
    <t>aragonès</t>
  </si>
  <si>
    <t>arameu</t>
  </si>
  <si>
    <t>arawak / lokono</t>
  </si>
  <si>
    <t>armeni</t>
  </si>
  <si>
    <t>asturià</t>
  </si>
  <si>
    <t>atie</t>
  </si>
  <si>
    <t>ayta</t>
  </si>
  <si>
    <t>àzeri</t>
  </si>
  <si>
    <t>bafang / fe'fe</t>
  </si>
  <si>
    <t>bafia</t>
  </si>
  <si>
    <t>bafut / babute</t>
  </si>
  <si>
    <t>baham</t>
  </si>
  <si>
    <t>bahasa indonèsia</t>
  </si>
  <si>
    <t>bainouk</t>
  </si>
  <si>
    <t>baixkir / bashkor</t>
  </si>
  <si>
    <t>bakoko / basoo</t>
  </si>
  <si>
    <t>bakossi / akoose / kosi</t>
  </si>
  <si>
    <t>bakweri / mokpwe</t>
  </si>
  <si>
    <t>balamba</t>
  </si>
  <si>
    <t>balante</t>
  </si>
  <si>
    <t>balong / ngoe</t>
  </si>
  <si>
    <t>balutxi</t>
  </si>
  <si>
    <t>bambara</t>
  </si>
  <si>
    <t>bambibi</t>
  </si>
  <si>
    <t>bamileké</t>
  </si>
  <si>
    <t>bamun</t>
  </si>
  <si>
    <t>bandjoun / ghomálá / mandju</t>
  </si>
  <si>
    <t>banen / tunen</t>
  </si>
  <si>
    <t>bangangle</t>
  </si>
  <si>
    <t>bangwa / yemba / dschang</t>
  </si>
  <si>
    <t>bankon</t>
  </si>
  <si>
    <t>bari / kukú</t>
  </si>
  <si>
    <t>basaa</t>
  </si>
  <si>
    <t>basc / euskera</t>
  </si>
  <si>
    <t>bassa</t>
  </si>
  <si>
    <t>bassari / oniyan</t>
  </si>
  <si>
    <t>bassó</t>
  </si>
  <si>
    <t>batanga / banoho / noku</t>
  </si>
  <si>
    <t>bemba / chiwemba</t>
  </si>
  <si>
    <t>bengalí</t>
  </si>
  <si>
    <t>beti</t>
  </si>
  <si>
    <t>bicolano</t>
  </si>
  <si>
    <t>bielorús</t>
  </si>
  <si>
    <t>birmà</t>
  </si>
  <si>
    <t>bissa</t>
  </si>
  <si>
    <t>bissio</t>
  </si>
  <si>
    <t>bodima</t>
  </si>
  <si>
    <t>bretó</t>
  </si>
  <si>
    <t>brijwasi</t>
  </si>
  <si>
    <t>bubi</t>
  </si>
  <si>
    <t>búlgar</t>
  </si>
  <si>
    <t>bulu</t>
  </si>
  <si>
    <t>buriat</t>
  </si>
  <si>
    <t>cabil</t>
  </si>
  <si>
    <t>caixmiri</t>
  </si>
  <si>
    <t>calmuc</t>
  </si>
  <si>
    <t>capverdià / kabuverdianu / kriolu</t>
  </si>
  <si>
    <t>castellà / espanyol</t>
  </si>
  <si>
    <t>català</t>
  </si>
  <si>
    <t>cebuano</t>
  </si>
  <si>
    <t>chiew chan</t>
  </si>
  <si>
    <t>chinanteco</t>
  </si>
  <si>
    <t>concani</t>
  </si>
  <si>
    <t>coreà</t>
  </si>
  <si>
    <t>cotocolí, tem</t>
  </si>
  <si>
    <t>crioll de Guinea Bissau</t>
  </si>
  <si>
    <t>crioll de Nicaragua</t>
  </si>
  <si>
    <t>crioll haitià</t>
  </si>
  <si>
    <t>croat</t>
  </si>
  <si>
    <t>crow</t>
  </si>
  <si>
    <t>dagbani</t>
  </si>
  <si>
    <t>danès</t>
  </si>
  <si>
    <t>digo, kidigo</t>
  </si>
  <si>
    <t>diola</t>
  </si>
  <si>
    <t>duala</t>
  </si>
  <si>
    <t>edo</t>
  </si>
  <si>
    <t>ejagham / ekoi</t>
  </si>
  <si>
    <t>erzya</t>
  </si>
  <si>
    <t>eslovac</t>
  </si>
  <si>
    <t>eslovè</t>
  </si>
  <si>
    <t>esperanto</t>
  </si>
  <si>
    <t>estonià</t>
  </si>
  <si>
    <t>eton / iton</t>
  </si>
  <si>
    <t>ewe</t>
  </si>
  <si>
    <t>ewodi</t>
  </si>
  <si>
    <t>ewondo</t>
  </si>
  <si>
    <t>fang</t>
  </si>
  <si>
    <t>fanti</t>
  </si>
  <si>
    <t>finès</t>
  </si>
  <si>
    <t>fon</t>
  </si>
  <si>
    <t>francès</t>
  </si>
  <si>
    <t>frisó</t>
  </si>
  <si>
    <t>friülès / friülà</t>
  </si>
  <si>
    <t>ful / fula / fulfulde / pulaar</t>
  </si>
  <si>
    <t>ga / amina</t>
  </si>
  <si>
    <t>gaèlic irlandès</t>
  </si>
  <si>
    <t>gagauz</t>
  </si>
  <si>
    <t>gal·lès</t>
  </si>
  <si>
    <t>gallec</t>
  </si>
  <si>
    <t>gbe / xwuela</t>
  </si>
  <si>
    <t>georgià</t>
  </si>
  <si>
    <t>godwari</t>
  </si>
  <si>
    <t>grec</t>
  </si>
  <si>
    <t>guambiano</t>
  </si>
  <si>
    <t>guaraní</t>
  </si>
  <si>
    <t>gujarati</t>
  </si>
  <si>
    <t>gun</t>
  </si>
  <si>
    <t>hakka</t>
  </si>
  <si>
    <t>harari</t>
  </si>
  <si>
    <t>hassaniya</t>
  </si>
  <si>
    <t>haussa</t>
  </si>
  <si>
    <t>hawaià</t>
  </si>
  <si>
    <t>hebreu</t>
  </si>
  <si>
    <t>hiligaynon</t>
  </si>
  <si>
    <t>hindi</t>
  </si>
  <si>
    <t>hindko</t>
  </si>
  <si>
    <t>hokkien</t>
  </si>
  <si>
    <t>hongarès</t>
  </si>
  <si>
    <t>ibanag</t>
  </si>
  <si>
    <t>igbo</t>
  </si>
  <si>
    <t>ilocano</t>
  </si>
  <si>
    <t>ilongot</t>
  </si>
  <si>
    <t>inibaloi / ibaloi</t>
  </si>
  <si>
    <t>inuit</t>
  </si>
  <si>
    <t>ioruba</t>
  </si>
  <si>
    <t>isfahani</t>
  </si>
  <si>
    <t>islandès</t>
  </si>
  <si>
    <t>italià</t>
  </si>
  <si>
    <t>jahanka</t>
  </si>
  <si>
    <t>japonès</t>
  </si>
  <si>
    <t>javanès / jawa</t>
  </si>
  <si>
    <t>jula / diula / mooré</t>
  </si>
  <si>
    <t>kalaallisut</t>
  </si>
  <si>
    <t>kannada</t>
  </si>
  <si>
    <t>kanuri</t>
  </si>
  <si>
    <t>kaqchiquel / kakchiquel / cachiquel</t>
  </si>
  <si>
    <t>karatxai</t>
  </si>
  <si>
    <t>kazakh</t>
  </si>
  <si>
    <t>kenyangi</t>
  </si>
  <si>
    <t>khmer / cambodjà</t>
  </si>
  <si>
    <t>k'iché</t>
  </si>
  <si>
    <t>kimbu</t>
  </si>
  <si>
    <t>kimbundo / mbundo</t>
  </si>
  <si>
    <t>kinaray-a</t>
  </si>
  <si>
    <t>kirguís</t>
  </si>
  <si>
    <t>kirundi</t>
  </si>
  <si>
    <t>koniyaka</t>
  </si>
  <si>
    <t>krio</t>
  </si>
  <si>
    <t>kuna</t>
  </si>
  <si>
    <t>kurd</t>
  </si>
  <si>
    <t>letó</t>
  </si>
  <si>
    <t>lingala</t>
  </si>
  <si>
    <t>lituà</t>
  </si>
  <si>
    <t>llengua de signes algeriana</t>
  </si>
  <si>
    <t>llengua de signes argentina</t>
  </si>
  <si>
    <t>llengua de signes boliviana</t>
  </si>
  <si>
    <t>llengua de signes catalana</t>
  </si>
  <si>
    <t>llengua de signes equatoriana</t>
  </si>
  <si>
    <t>llengua de signes espanyola</t>
  </si>
  <si>
    <t>llengua de signes finlandesa</t>
  </si>
  <si>
    <t>llengua de signes holandesa</t>
  </si>
  <si>
    <t>llengua de signes polonesa</t>
  </si>
  <si>
    <t>llengua de signes russa</t>
  </si>
  <si>
    <t>llengua de signes senegalesa</t>
  </si>
  <si>
    <t>llengua de signes colombiana</t>
  </si>
  <si>
    <t>loko</t>
  </si>
  <si>
    <t>lolendo / lendu</t>
  </si>
  <si>
    <t>lomongo / mongo / nkundu / lokundu</t>
  </si>
  <si>
    <t>luba</t>
  </si>
  <si>
    <t>luganda / ganda</t>
  </si>
  <si>
    <t>luxemburguès</t>
  </si>
  <si>
    <t>macedoni</t>
  </si>
  <si>
    <t>makaa</t>
  </si>
  <si>
    <t>malai</t>
  </si>
  <si>
    <t>malaialam</t>
  </si>
  <si>
    <t>malgaix</t>
  </si>
  <si>
    <t>mali</t>
  </si>
  <si>
    <t>malinké / maninka</t>
  </si>
  <si>
    <t>mampruli</t>
  </si>
  <si>
    <t>mandinka</t>
  </si>
  <si>
    <t>mandjac / manjaco</t>
  </si>
  <si>
    <t>mangisa / mengisa</t>
  </si>
  <si>
    <t>maori</t>
  </si>
  <si>
    <t>mapudungu / maputxe</t>
  </si>
  <si>
    <t>marathi</t>
  </si>
  <si>
    <t>maurici</t>
  </si>
  <si>
    <t>mbam</t>
  </si>
  <si>
    <t>mbo / sambo</t>
  </si>
  <si>
    <t>mbu’</t>
  </si>
  <si>
    <t>medumba</t>
  </si>
  <si>
    <t>miskitu</t>
  </si>
  <si>
    <t>moore / mossi</t>
  </si>
  <si>
    <t>mongol</t>
  </si>
  <si>
    <t>mungaka</t>
  </si>
  <si>
    <t>mwani / ibo</t>
  </si>
  <si>
    <t>nafana</t>
  </si>
  <si>
    <t>nàhuatl</t>
  </si>
  <si>
    <t>ndowe</t>
  </si>
  <si>
    <t>neerlandès / holandès</t>
  </si>
  <si>
    <t>nepalès</t>
  </si>
  <si>
    <t>ngemba</t>
  </si>
  <si>
    <t>ngwo / banya</t>
  </si>
  <si>
    <t>noruec / bokmal</t>
  </si>
  <si>
    <t>nyanja / chewa</t>
  </si>
  <si>
    <t>nyokon / tunen</t>
  </si>
  <si>
    <t>occità / aranès / gascó / provençal / llengua d'oc</t>
  </si>
  <si>
    <t>oriya</t>
  </si>
  <si>
    <t>oroko</t>
  </si>
  <si>
    <t>osset</t>
  </si>
  <si>
    <t>pahari / potwari</t>
  </si>
  <si>
    <t>paixtu</t>
  </si>
  <si>
    <t>palawan / palaweño</t>
  </si>
  <si>
    <t>pampanga</t>
  </si>
  <si>
    <t>pangasinam</t>
  </si>
  <si>
    <t>panjabi</t>
  </si>
  <si>
    <t>papiamentu</t>
  </si>
  <si>
    <t>persa / farsi</t>
  </si>
  <si>
    <t>pichinglis / crioll de Fernando Poo</t>
  </si>
  <si>
    <t>pidgin anglès</t>
  </si>
  <si>
    <t>polonès</t>
  </si>
  <si>
    <t>pongo</t>
  </si>
  <si>
    <t>portuguès</t>
  </si>
  <si>
    <t>pothwari</t>
  </si>
  <si>
    <t>quítxua</t>
  </si>
  <si>
    <t>rapa nui</t>
  </si>
  <si>
    <t>rashti</t>
  </si>
  <si>
    <t>retoromànic / romontsh</t>
  </si>
  <si>
    <t>romanès / moldau / valac</t>
  </si>
  <si>
    <t>romaní / romanó / caló</t>
  </si>
  <si>
    <t>ruandès</t>
  </si>
  <si>
    <t>rus</t>
  </si>
  <si>
    <t>sami</t>
  </si>
  <si>
    <t>sango / rori</t>
  </si>
  <si>
    <t>sànscrit</t>
  </si>
  <si>
    <t>saraiki</t>
  </si>
  <si>
    <t>sard</t>
  </si>
  <si>
    <t>sasak</t>
  </si>
  <si>
    <t>sedang / tang</t>
  </si>
  <si>
    <t>selknam / ona</t>
  </si>
  <si>
    <t>senufo</t>
  </si>
  <si>
    <t>serbi</t>
  </si>
  <si>
    <t>sere</t>
  </si>
  <si>
    <t>serer</t>
  </si>
  <si>
    <t>setswana</t>
  </si>
  <si>
    <t>shirazi</t>
  </si>
  <si>
    <t>shuar</t>
  </si>
  <si>
    <t>sicilià</t>
  </si>
  <si>
    <t>sikkimès</t>
  </si>
  <si>
    <t>sileti</t>
  </si>
  <si>
    <t>sindi</t>
  </si>
  <si>
    <t>singalès</t>
  </si>
  <si>
    <t>siwu</t>
  </si>
  <si>
    <t>somali</t>
  </si>
  <si>
    <t>soninké / saranhule / sarahole / sarawule</t>
  </si>
  <si>
    <t>sranan</t>
  </si>
  <si>
    <t>suec</t>
  </si>
  <si>
    <t>susu</t>
  </si>
  <si>
    <t>swahili</t>
  </si>
  <si>
    <t>tadjik</t>
  </si>
  <si>
    <t>tagàlog / tagal</t>
  </si>
  <si>
    <t>tailandès / thai / siamès</t>
  </si>
  <si>
    <t>tai korat</t>
  </si>
  <si>
    <t>taiwanès / min</t>
  </si>
  <si>
    <t>tamang</t>
  </si>
  <si>
    <t>tàmil</t>
  </si>
  <si>
    <t>tarifit / rífia</t>
  </si>
  <si>
    <t>tàtar / tàrtar</t>
  </si>
  <si>
    <t>telugu</t>
  </si>
  <si>
    <t>temne</t>
  </si>
  <si>
    <t>tibetà</t>
  </si>
  <si>
    <t>tigrinya</t>
  </si>
  <si>
    <t>tlingit / tlingkit</t>
  </si>
  <si>
    <t>turc</t>
  </si>
  <si>
    <t>turcman</t>
  </si>
  <si>
    <t>twi</t>
  </si>
  <si>
    <t>txec</t>
  </si>
  <si>
    <t>txetxè</t>
  </si>
  <si>
    <t>txixona / xona</t>
  </si>
  <si>
    <t>txol / ch'ol</t>
  </si>
  <si>
    <t>tzeltal</t>
  </si>
  <si>
    <t>ucraïnès</t>
  </si>
  <si>
    <t>umbundu</t>
  </si>
  <si>
    <t>urdú</t>
  </si>
  <si>
    <t>urhobo</t>
  </si>
  <si>
    <t>vietnamita</t>
  </si>
  <si>
    <t>visaya</t>
  </si>
  <si>
    <t>wali / wala</t>
  </si>
  <si>
    <t>warai</t>
  </si>
  <si>
    <t>we / gueré</t>
  </si>
  <si>
    <t>wòlof</t>
  </si>
  <si>
    <t>wu</t>
  </si>
  <si>
    <t>xinès cantonès / yue</t>
  </si>
  <si>
    <t>xinès kunminès</t>
  </si>
  <si>
    <t>xinès mandarí / putonghua</t>
  </si>
  <si>
    <t>xinès teochew</t>
  </si>
  <si>
    <t>yambassa / nugunu</t>
  </si>
  <si>
    <t>zapoteca</t>
  </si>
  <si>
    <t>zhuang</t>
  </si>
  <si>
    <t>Mesos treballats anuals</t>
  </si>
  <si>
    <t>Personal equivalent Jurista</t>
  </si>
  <si>
    <t>Obsrvacions (en cas d'Altres perfils professionals)</t>
  </si>
  <si>
    <t>Gènere</t>
  </si>
  <si>
    <t>Home</t>
  </si>
  <si>
    <t>No binari</t>
  </si>
  <si>
    <t>Dona</t>
  </si>
  <si>
    <t>Nombre dones</t>
  </si>
  <si>
    <t>Personal eq. Tècnic/a Acollida</t>
  </si>
  <si>
    <r>
      <t xml:space="preserve">Nombre de professionals 
</t>
    </r>
    <r>
      <rPr>
        <i/>
        <sz val="10"/>
        <rFont val="Arial"/>
        <family val="2"/>
      </rPr>
      <t>Càlcul automàtic</t>
    </r>
  </si>
  <si>
    <t>Nombre No binari</t>
  </si>
  <si>
    <t>N persones comunitàries</t>
  </si>
  <si>
    <t>N persones extr.</t>
  </si>
  <si>
    <t>Personal eq. Tècnic/a pol. Migr</t>
  </si>
  <si>
    <t>Personal eq. Admin</t>
  </si>
  <si>
    <t>Personal  eq. Mediadors</t>
  </si>
  <si>
    <t>Personal eq. Altres</t>
  </si>
  <si>
    <t>N persones finançades 100%</t>
  </si>
  <si>
    <t>Jornada laboral % (100, 50...)</t>
  </si>
  <si>
    <t>N persones finançades &gt;50%</t>
  </si>
  <si>
    <t>N A1</t>
  </si>
  <si>
    <t>N A2</t>
  </si>
  <si>
    <t>N C1</t>
  </si>
  <si>
    <t>N C2</t>
  </si>
  <si>
    <t>Procedència</t>
  </si>
  <si>
    <t>Llengua</t>
  </si>
  <si>
    <t>N Dones</t>
  </si>
  <si>
    <t>N No binari</t>
  </si>
  <si>
    <t>&lt;50%</t>
  </si>
  <si>
    <t>&gt;50%</t>
  </si>
  <si>
    <t xml:space="preserve"> A. PERFILS PROFESSIONALS</t>
  </si>
  <si>
    <t>B. MÒDULS</t>
  </si>
  <si>
    <t>A</t>
  </si>
  <si>
    <t>B</t>
  </si>
  <si>
    <t>C</t>
  </si>
  <si>
    <t>Acollida Integral</t>
  </si>
  <si>
    <t>Nombre Inscripcions</t>
  </si>
  <si>
    <t>Nombre persones que l'han completat</t>
  </si>
  <si>
    <t>TOTAL</t>
  </si>
  <si>
    <t>Observacions</t>
  </si>
  <si>
    <t>S'ha contractat un servei externalitzat de traducció i/o mediació?</t>
  </si>
  <si>
    <t>Sí</t>
  </si>
  <si>
    <t>No</t>
  </si>
  <si>
    <t>Columna1</t>
  </si>
  <si>
    <t>S'ha contractat un servei externalitzat d'atenció jurídica?</t>
  </si>
  <si>
    <t xml:space="preserve"> Badalona</t>
  </si>
  <si>
    <t xml:space="preserve"> Banyoles</t>
  </si>
  <si>
    <t xml:space="preserve"> Barberà del Vallès</t>
  </si>
  <si>
    <t xml:space="preserve"> Barcelona</t>
  </si>
  <si>
    <t xml:space="preserve"> Blanes</t>
  </si>
  <si>
    <t xml:space="preserve"> Calafell</t>
  </si>
  <si>
    <t xml:space="preserve"> Cambrils</t>
  </si>
  <si>
    <t xml:space="preserve"> Castellar del Vallès</t>
  </si>
  <si>
    <t xml:space="preserve"> Castelldefels</t>
  </si>
  <si>
    <t xml:space="preserve"> Cerdanyola del Vallès</t>
  </si>
  <si>
    <t xml:space="preserve"> Cornellà de Llobregat</t>
  </si>
  <si>
    <t xml:space="preserve"> Figueres</t>
  </si>
  <si>
    <t xml:space="preserve"> Gavà</t>
  </si>
  <si>
    <t xml:space="preserve"> Granollers</t>
  </si>
  <si>
    <t xml:space="preserve"> les Franqueses del Vallès</t>
  </si>
  <si>
    <t xml:space="preserve"> l'Hospitalet de Llobregat</t>
  </si>
  <si>
    <t xml:space="preserve"> Lleida</t>
  </si>
  <si>
    <t xml:space="preserve"> Lloret de Mar</t>
  </si>
  <si>
    <t xml:space="preserve"> Manlleu</t>
  </si>
  <si>
    <t xml:space="preserve"> Manresa</t>
  </si>
  <si>
    <t xml:space="preserve"> Martorell</t>
  </si>
  <si>
    <t xml:space="preserve"> Mataró</t>
  </si>
  <si>
    <t xml:space="preserve"> Molins de Rei</t>
  </si>
  <si>
    <t xml:space="preserve"> Mollet del Vallès</t>
  </si>
  <si>
    <t xml:space="preserve"> Montcada i Reixac</t>
  </si>
  <si>
    <t xml:space="preserve"> Palafrugell</t>
  </si>
  <si>
    <t xml:space="preserve"> Pineda de Mar</t>
  </si>
  <si>
    <t xml:space="preserve"> Premià de Mar</t>
  </si>
  <si>
    <t xml:space="preserve"> Reus</t>
  </si>
  <si>
    <t xml:space="preserve"> Ripollet</t>
  </si>
  <si>
    <t xml:space="preserve"> Rubí</t>
  </si>
  <si>
    <t xml:space="preserve"> Sabadell</t>
  </si>
  <si>
    <t xml:space="preserve"> Salou</t>
  </si>
  <si>
    <t xml:space="preserve"> Salt</t>
  </si>
  <si>
    <t xml:space="preserve"> Sant Adrià de Besòs</t>
  </si>
  <si>
    <t xml:space="preserve"> Sant Andreu de la Barca</t>
  </si>
  <si>
    <t xml:space="preserve"> Sant Boi de Llobregat</t>
  </si>
  <si>
    <t xml:space="preserve"> Sant Cugat del Vallès</t>
  </si>
  <si>
    <t xml:space="preserve"> Sant Feliu de Guíxols</t>
  </si>
  <si>
    <t xml:space="preserve"> Sant Feliu de Llobregat</t>
  </si>
  <si>
    <t xml:space="preserve"> Sant Joan Despí</t>
  </si>
  <si>
    <t xml:space="preserve"> Sant Pere de Ribes</t>
  </si>
  <si>
    <t xml:space="preserve"> Sant Quirze del Vallès</t>
  </si>
  <si>
    <t xml:space="preserve"> Sant Vicenç dels Horts</t>
  </si>
  <si>
    <t xml:space="preserve"> Santa Coloma de Gramenet</t>
  </si>
  <si>
    <t xml:space="preserve"> Santa Perpètua de Mogoda</t>
  </si>
  <si>
    <t xml:space="preserve"> Sitges</t>
  </si>
  <si>
    <t xml:space="preserve"> Tarragona</t>
  </si>
  <si>
    <t xml:space="preserve"> Terrassa</t>
  </si>
  <si>
    <t xml:space="preserve"> Tortosa</t>
  </si>
  <si>
    <t xml:space="preserve"> Valls</t>
  </si>
  <si>
    <t xml:space="preserve"> Vic</t>
  </si>
  <si>
    <t xml:space="preserve"> Viladecans</t>
  </si>
  <si>
    <t xml:space="preserve"> Vilafranca del Penedès</t>
  </si>
  <si>
    <t xml:space="preserve"> Vilanova i la Geltrú</t>
  </si>
  <si>
    <t xml:space="preserve"> Vila-seca</t>
  </si>
  <si>
    <t xml:space="preserve"> Vilassar de Mar</t>
  </si>
  <si>
    <t>Consell General d'Aran</t>
  </si>
  <si>
    <t>Consell Comarcal de la Cerdanya</t>
  </si>
  <si>
    <t>Consell Comarcal de la Conca de Barberà</t>
  </si>
  <si>
    <t>Consell Comarcal de la Noguera</t>
  </si>
  <si>
    <t>Consell Comarcal de la Ribera d'Ebre</t>
  </si>
  <si>
    <t>Consell Comarcal de la Segarra</t>
  </si>
  <si>
    <t>Consell Comarcal de la Selva</t>
  </si>
  <si>
    <t>Consell Comarcal de la Terra Alta</t>
  </si>
  <si>
    <t>Consell Comarcal de l'Alt Camp</t>
  </si>
  <si>
    <t>Consell Comarcal de l'Alt Empordà</t>
  </si>
  <si>
    <t>Consell Comarcal de l'Alt Penedès</t>
  </si>
  <si>
    <t>Consell Comarcal de l'Alt Urgell</t>
  </si>
  <si>
    <t>Consell Comarcal de l'Alta Ribagorça</t>
  </si>
  <si>
    <t>Consell Comarcal de l'Anoia</t>
  </si>
  <si>
    <t>Consell Comarcal de les Garrigues</t>
  </si>
  <si>
    <t>Consell Comarcal de l'Urgell</t>
  </si>
  <si>
    <t>Consell Comarcal del Bages</t>
  </si>
  <si>
    <t>Consell Comarcal del Baix Camp</t>
  </si>
  <si>
    <t>Consell Comarcal del Baix Ebre</t>
  </si>
  <si>
    <t>Consell Comarcal del Baix Empordà</t>
  </si>
  <si>
    <t>Consell Comarcal del Baix Llobregat</t>
  </si>
  <si>
    <t>Consell Comarcal del Baix Penedès</t>
  </si>
  <si>
    <t>Consell Comarcal del Berguedà</t>
  </si>
  <si>
    <t>Consell Comarcal del Garraf</t>
  </si>
  <si>
    <t>Consell Comarcal del Gironès</t>
  </si>
  <si>
    <t>Consell Comarcal del Maresme</t>
  </si>
  <si>
    <t>Consell Comarcal del Moianès</t>
  </si>
  <si>
    <t>Consell Comarcal del Montsià</t>
  </si>
  <si>
    <t>Consell Comarcal del Pallars Jussà</t>
  </si>
  <si>
    <t>Consell Comarcal del Pallars Sobirà</t>
  </si>
  <si>
    <t>Consell Comarcal del Pla de l'Estany</t>
  </si>
  <si>
    <t>Consell Comarcal del Pla d'Urgell</t>
  </si>
  <si>
    <t>Consell Comarcal del Priorat</t>
  </si>
  <si>
    <t>Consell Comarcal del Segrià</t>
  </si>
  <si>
    <t>Consell Comarcal del Solsonès</t>
  </si>
  <si>
    <t>Consell Comarcal del Tarragonès</t>
  </si>
  <si>
    <t>Consell Comarcal del Vallès Occidental</t>
  </si>
  <si>
    <t>Consell Comarcal del Vallès Oriental</t>
  </si>
  <si>
    <t>Consell Comarcal d'Osona</t>
  </si>
  <si>
    <t>Consorci d'Acció Social de la Garrotxa</t>
  </si>
  <si>
    <t xml:space="preserve">Consorci d'Acció Social de la Garrotxa </t>
  </si>
  <si>
    <t>Consorci de Benestar Social del Ripollès</t>
  </si>
  <si>
    <t xml:space="preserve">Mancomunitat la Plana </t>
  </si>
  <si>
    <t>Masnou</t>
  </si>
  <si>
    <t>Prat de Llobregat</t>
  </si>
  <si>
    <t>Vendrell</t>
  </si>
  <si>
    <t>S'ha contractat servei</t>
  </si>
  <si>
    <t>N usuàries</t>
  </si>
  <si>
    <t>N atencions</t>
  </si>
  <si>
    <t>b.3 Servei traducció, mediació i interpretació</t>
  </si>
  <si>
    <t>b.4 Serveis atenció jurídica</t>
  </si>
  <si>
    <t xml:space="preserve">N usuàries acompanyades Arrel </t>
  </si>
  <si>
    <t>N usuàries acompanyades Reagr.</t>
  </si>
  <si>
    <t xml:space="preserve">                            Qüestionari B. Mòduls                              </t>
  </si>
  <si>
    <t>Tipus de discriminacions</t>
  </si>
  <si>
    <t>Nombre persones</t>
  </si>
  <si>
    <t>N total acompanyaments</t>
  </si>
  <si>
    <t>Discr. Vinculades a Adm P.</t>
  </si>
  <si>
    <t>Discr. Cossos seg</t>
  </si>
  <si>
    <t>Discr. Oci</t>
  </si>
  <si>
    <t>Discr. Laboral</t>
  </si>
  <si>
    <t>Discr.entitats priv o empreses</t>
  </si>
  <si>
    <t>Discr.persones priv</t>
  </si>
  <si>
    <t>Inf 03 Esforç d'integració per a la renovació/modificació de la residència temporal</t>
  </si>
  <si>
    <t>Preu taxa</t>
  </si>
  <si>
    <t>(Municipi)</t>
  </si>
  <si>
    <t xml:space="preserve">                            Qüestionari C.  Transversalització de les polítiques de suport a les migracions i contra el racisme                              </t>
  </si>
  <si>
    <t>En relació a les polítiques de suport a les migracions i contra el racisme</t>
  </si>
  <si>
    <t>c.2. Programes de prevenció de la irregularitat administrativa  (afegir una fila per cada tipus d'acció)
 com treballadores de les cures, temporers...</t>
  </si>
  <si>
    <t>c.3. Elaboració de diagnosis, estudis, etc. sobre l'estat i l'abordatge del racisme</t>
  </si>
  <si>
    <t>Tipus d'estudi, diagnosi</t>
  </si>
  <si>
    <t>Durada</t>
  </si>
  <si>
    <t xml:space="preserve">d.1. Accions de visibilització de la diversitat de referents i de patrimonis social i cultural </t>
  </si>
  <si>
    <t>d.2. Accions de reconeixement dels bagatges i coneixements de la població migrada o racialitzada
 com treballadores de les cures, temporers...</t>
  </si>
  <si>
    <t>Total mesures</t>
  </si>
  <si>
    <t>Total accions</t>
  </si>
  <si>
    <t>b.2. Mesures per adaptar el servei</t>
  </si>
  <si>
    <t>Total persones discr</t>
  </si>
  <si>
    <t>Recompte Altres</t>
  </si>
  <si>
    <t>Preu 01</t>
  </si>
  <si>
    <t>Preu 02</t>
  </si>
  <si>
    <t>Preu 03</t>
  </si>
  <si>
    <t>Preu 04</t>
  </si>
  <si>
    <t xml:space="preserve">c.1. Accions d'adequació dels serveis públics </t>
  </si>
  <si>
    <t>Tipus accions</t>
  </si>
  <si>
    <t>Descripció acció</t>
  </si>
  <si>
    <t>N beneficiaris</t>
  </si>
  <si>
    <t>c.2. Programes de prevenció de la irregularitat administrativa</t>
  </si>
  <si>
    <t>Total estudis</t>
  </si>
  <si>
    <t>Tipus estudis</t>
  </si>
  <si>
    <t>Dies Estudi 1</t>
  </si>
  <si>
    <t>Dies Estudi 2</t>
  </si>
  <si>
    <t>Dies estudi 3</t>
  </si>
  <si>
    <t>Dies estudi 4</t>
  </si>
  <si>
    <t>Dies estudi 5</t>
  </si>
  <si>
    <t xml:space="preserve">                            Qüestionari D.  Sentiment de pertinença col·lectiu                              </t>
  </si>
  <si>
    <t>D SENTIMENT PERTINENÇA COL·LECTIU</t>
  </si>
  <si>
    <t>C.  TRANSVERSALITZACIÓ POLÍTIQUES SUPORT A LES MIGRACIONS I CONTRA EL RACISME</t>
  </si>
  <si>
    <t>En relació a les accions per a fomentar l'impuls de la vida digna i compartida</t>
  </si>
  <si>
    <t>En relació a l'impuls per fomentar el sentiment de pertinença col·lectiu</t>
  </si>
  <si>
    <t>e.1. Accions de remoció de les barreres d'igualtat d'oportunitats</t>
  </si>
  <si>
    <t xml:space="preserve">                            Qüestionari E. Impuls de la vida digna i compartida                              </t>
  </si>
  <si>
    <t>E. IMPULS VIDA DIGNA</t>
  </si>
  <si>
    <t>En relació amb les activitats de l’àmbit de la protecció internacional</t>
  </si>
  <si>
    <t>Intervenció psico-emocional</t>
  </si>
  <si>
    <t>Jurídic</t>
  </si>
  <si>
    <t>Especialitzada en protecció internacional</t>
  </si>
  <si>
    <t>f.1. Nombre de professionals contractats que ofereixen serveis en intervenció psico-emocional, jurídic i atenció especialitzada en protecció internacional</t>
  </si>
  <si>
    <t xml:space="preserve">Nombre </t>
  </si>
  <si>
    <t xml:space="preserve">Perfil professional que ofereixen serveis:
</t>
  </si>
  <si>
    <t>Nombre</t>
  </si>
  <si>
    <t>Nombre d’entrevistes inicials realitzades per a l’explicació dels diferents serveis disponibles</t>
  </si>
  <si>
    <t>Quantitat de persones assessorades i acompanyades jurídicament en l’àmbit de la tramitació de la protecció internacional</t>
  </si>
  <si>
    <t>Nombre de sessions organitzades de la xarxa de suport mutu</t>
  </si>
  <si>
    <t>Quantitat de places de recursos residencials ofertes per a programes complementaris</t>
  </si>
  <si>
    <t>Quantitat de persones participants de les xarxes de suport mutu</t>
  </si>
  <si>
    <t>Quantitat de persones beneficiàries dels recursos econòmics posats a disposició de les persones amb necessitats de protecció internacional</t>
  </si>
  <si>
    <t xml:space="preserve">                            Qüestionari F. Protecció Internacional                         </t>
  </si>
  <si>
    <t xml:space="preserve">                            Qüestionari G. Eines de planificació                           </t>
  </si>
  <si>
    <t>Nom del pla</t>
  </si>
  <si>
    <t>Àrees de l'ens</t>
  </si>
  <si>
    <t>Durada dies</t>
  </si>
  <si>
    <t>F PROTECCIÓ INTERNACIONAL</t>
  </si>
  <si>
    <t>Perfil professional que ofereixen serveis:</t>
  </si>
  <si>
    <t>Nombre entrev inicials per a explicació de diferents serveis</t>
  </si>
  <si>
    <t>Qt persones ass jurídicament en tramitació protecció intern</t>
  </si>
  <si>
    <t>Qt places recursos residencials de progr complementaris</t>
  </si>
  <si>
    <t>Qt persones han iniciat progr complem. Per assoliment de l'autonomia</t>
  </si>
  <si>
    <t>Qt persones que han finalitzat progrm. Complem. D'assoliment de l'autonomia</t>
  </si>
  <si>
    <t>Qt participants xarxes suport mutu</t>
  </si>
  <si>
    <t>N sessions xarxa suport mutu</t>
  </si>
  <si>
    <t>Recursos econòmics posats a disposició de les persones amb necessitat de protecc. Intern.</t>
  </si>
  <si>
    <t>Qt beneficiàries dels rec. Econòmics posats a disposició de les persones amb nec. De prot. Intern.</t>
  </si>
  <si>
    <t>G. EINES DE PLANIFICACIÓ</t>
  </si>
  <si>
    <t>pla</t>
  </si>
  <si>
    <t>L'ens local ha elaborat un pla de migracions, refugi i antiracisme (o pla anàleg)?
(desplegable)</t>
  </si>
  <si>
    <t>f.2. Altres variables</t>
  </si>
  <si>
    <t>Variables</t>
  </si>
  <si>
    <t>Altres variables</t>
  </si>
  <si>
    <t>ÍNDEX DELS QÜESTIONARIS</t>
  </si>
  <si>
    <t>Tornar a Menú</t>
  </si>
  <si>
    <t>Altres (escriure-ho)</t>
  </si>
  <si>
    <t>Immigració</t>
  </si>
  <si>
    <t>Drets socials/serveis a les persones</t>
  </si>
  <si>
    <t>Nova ciutadania</t>
  </si>
  <si>
    <t>Benestar i famílies</t>
  </si>
  <si>
    <t>Igualtat</t>
  </si>
  <si>
    <t>b.7. Informes estrangeria</t>
  </si>
  <si>
    <t>b.6. Pressupost</t>
  </si>
  <si>
    <t>(Ens local)</t>
  </si>
  <si>
    <t>Data prevista de finalització</t>
  </si>
  <si>
    <t>Data inici del pla prevista</t>
  </si>
  <si>
    <t>Data inici prevista</t>
  </si>
  <si>
    <t>Data fi prevista</t>
  </si>
  <si>
    <t>Llengües parlades a part de català i castellà</t>
  </si>
  <si>
    <t>Llengua 2</t>
  </si>
  <si>
    <t>Llengua 3</t>
  </si>
  <si>
    <t>Nombre professionals total</t>
  </si>
  <si>
    <t>Nombre professionals totals a jornada completa</t>
  </si>
  <si>
    <t>N Comunitaris a jornada completa</t>
  </si>
  <si>
    <t>Categoria laboral (N treballadors a jornada completa)</t>
  </si>
  <si>
    <t>N Extracomunitaris a jornada completa</t>
  </si>
  <si>
    <t>N total extracom</t>
  </si>
  <si>
    <t>N total comunitaris</t>
  </si>
  <si>
    <t>País de naixmenet</t>
  </si>
  <si>
    <t>Mòdul 
(desplegable)</t>
  </si>
  <si>
    <t>Llengües emprades
(separar-les per ",")</t>
  </si>
  <si>
    <t>Total professionals serveis oferts</t>
  </si>
  <si>
    <t>Àrees de l'ens que han intervingut en l'elaboració (separar les àrees per ",")</t>
  </si>
  <si>
    <t xml:space="preserve">N Tècnic/a Acollida </t>
  </si>
  <si>
    <t>Segona funció totals</t>
  </si>
  <si>
    <t>Funció principal a jornada completa</t>
  </si>
  <si>
    <t xml:space="preserve">Cofinançament
(desplegable)
</t>
  </si>
  <si>
    <t xml:space="preserve">                                                                                                          En relació als perfils professionals</t>
  </si>
  <si>
    <r>
      <t xml:space="preserve">Perfil professional 
</t>
    </r>
    <r>
      <rPr>
        <b/>
        <i/>
        <sz val="11"/>
        <color theme="5" tint="0.79998168889431442"/>
        <rFont val="Arial"/>
        <family val="2"/>
      </rPr>
      <t>(desplegable)</t>
    </r>
  </si>
  <si>
    <r>
      <t xml:space="preserve">Segona funció del professional si s'escau
</t>
    </r>
    <r>
      <rPr>
        <b/>
        <i/>
        <sz val="11"/>
        <color theme="5" tint="0.79998168889431442"/>
        <rFont val="Arial"/>
        <family val="2"/>
      </rPr>
      <t>(desplegable)</t>
    </r>
  </si>
  <si>
    <r>
      <t xml:space="preserve">Gènere
</t>
    </r>
    <r>
      <rPr>
        <b/>
        <i/>
        <sz val="11"/>
        <color theme="5" tint="0.79998168889431442"/>
        <rFont val="Arial"/>
        <family val="2"/>
      </rPr>
      <t>(desplegable)</t>
    </r>
  </si>
  <si>
    <r>
      <t xml:space="preserve">Procedència 
</t>
    </r>
    <r>
      <rPr>
        <b/>
        <i/>
        <sz val="11"/>
        <color theme="5" tint="0.79998168889431442"/>
        <rFont val="Arial"/>
        <family val="2"/>
      </rPr>
      <t>(desplegable)</t>
    </r>
  </si>
  <si>
    <r>
      <t xml:space="preserve">Païs de naixement
</t>
    </r>
    <r>
      <rPr>
        <b/>
        <i/>
        <sz val="11"/>
        <color theme="5" tint="0.79998168889431442"/>
        <rFont val="Arial"/>
        <family val="2"/>
      </rPr>
      <t>(desplegable)</t>
    </r>
  </si>
  <si>
    <r>
      <t>Llengua 1
(</t>
    </r>
    <r>
      <rPr>
        <b/>
        <i/>
        <sz val="11"/>
        <color theme="5" tint="0.79998168889431442"/>
        <rFont val="Arial"/>
        <family val="2"/>
      </rPr>
      <t>desplegable)</t>
    </r>
  </si>
  <si>
    <r>
      <t xml:space="preserve">Categoria laboral
</t>
    </r>
    <r>
      <rPr>
        <b/>
        <i/>
        <sz val="11"/>
        <color theme="5" tint="0.79998168889431442"/>
        <rFont val="Arial"/>
        <family val="2"/>
      </rPr>
      <t>(desplegable)</t>
    </r>
  </si>
  <si>
    <t>Nom i cognom</t>
  </si>
  <si>
    <t>Mail</t>
  </si>
  <si>
    <t>País de N QL</t>
  </si>
  <si>
    <t>Mail QL</t>
  </si>
  <si>
    <t>Nom i cognom QL</t>
  </si>
  <si>
    <t>Llengua 1 QL</t>
  </si>
  <si>
    <t>Llengua 2 QL</t>
  </si>
  <si>
    <t>Llengua 3 QL</t>
  </si>
  <si>
    <t>Nombre professionals jornada completa</t>
  </si>
  <si>
    <t>Personal Jurista</t>
  </si>
  <si>
    <t>Personal Tècnic/a pol. Migr</t>
  </si>
  <si>
    <t>Personal Admin</t>
  </si>
  <si>
    <t>Personal Mediadors</t>
  </si>
  <si>
    <t>Personal Altres</t>
  </si>
  <si>
    <t>Total professionals</t>
  </si>
  <si>
    <t>Personal Tècnica d'acollida</t>
  </si>
  <si>
    <t>Categoria laboral (N total treballadors)</t>
  </si>
  <si>
    <t>Cofinançament (del total treballadors)</t>
  </si>
  <si>
    <t>Nombre total treballadors</t>
  </si>
  <si>
    <t>N total persones finançades &lt;50%</t>
  </si>
  <si>
    <t>Nombre de dones</t>
  </si>
  <si>
    <t>Nombre de no binaris</t>
  </si>
  <si>
    <t>Bigues i Riells del Fai</t>
  </si>
  <si>
    <t>Brunyola i Sant Martí Sapresa</t>
  </si>
  <si>
    <t>Calonge i Sant Antoni</t>
  </si>
  <si>
    <t>Castell d'Aro, Platja d'Aro i s'Agaró</t>
  </si>
  <si>
    <t>Bòrdes, Es</t>
  </si>
  <si>
    <t>Ràpita, la</t>
  </si>
  <si>
    <t>Piles de Gaià, les</t>
  </si>
  <si>
    <t>Roda de Berà</t>
  </si>
  <si>
    <t>Baix Ebre</t>
  </si>
  <si>
    <t>Mancomunitat de la Plana</t>
  </si>
  <si>
    <t>Ens locals</t>
  </si>
  <si>
    <t>Principals procedències</t>
  </si>
  <si>
    <t>Procedència 1</t>
  </si>
  <si>
    <t>Procedència 2</t>
  </si>
  <si>
    <t>Procedència 3</t>
  </si>
  <si>
    <t>A Dones</t>
  </si>
  <si>
    <t>A No binari</t>
  </si>
  <si>
    <t>B No binari</t>
  </si>
  <si>
    <t>B Dones</t>
  </si>
  <si>
    <t>C Dones</t>
  </si>
  <si>
    <t>C No binari</t>
  </si>
  <si>
    <t>TOTAL dones</t>
  </si>
  <si>
    <t>TOTAL no binaris</t>
  </si>
  <si>
    <t>Total proced. 1</t>
  </si>
  <si>
    <t>Total proced. 2</t>
  </si>
  <si>
    <t>Total proced. 3</t>
  </si>
  <si>
    <t>Proced. 1</t>
  </si>
  <si>
    <t>Proced. 2</t>
  </si>
  <si>
    <t>Proced. 3</t>
  </si>
  <si>
    <t>Paísos</t>
  </si>
  <si>
    <t xml:space="preserve">e.2. Accions contra la segregació poblacional, educativa, urbana...
</t>
  </si>
  <si>
    <t>*</t>
  </si>
  <si>
    <t>Enllaç del pla (en cas d'estar publicat)*</t>
  </si>
  <si>
    <t>Partida
(mitjana)</t>
  </si>
  <si>
    <t>Espais interdepartamentals de coordinació</t>
  </si>
  <si>
    <t>Nom de l'espai</t>
  </si>
  <si>
    <t>Quins tècnics de l'àrea hi participen?</t>
  </si>
  <si>
    <t>Breu descripció de les accions dutes a terme</t>
  </si>
  <si>
    <t>Quines entitats hi participen?</t>
  </si>
  <si>
    <t>Objectius de l'espai</t>
  </si>
  <si>
    <t>Quins tècnics d'altres admin. hi participen?</t>
  </si>
  <si>
    <t>Espais interdep de coord.</t>
  </si>
  <si>
    <t>Nom</t>
  </si>
  <si>
    <t>Objectius</t>
  </si>
  <si>
    <t>Tècnics àrea hi part</t>
  </si>
  <si>
    <t>Tècnics altres admin</t>
  </si>
  <si>
    <t>Entitats</t>
  </si>
  <si>
    <t>Descripc</t>
  </si>
  <si>
    <t>Espais participació</t>
  </si>
  <si>
    <t>Total espais</t>
  </si>
  <si>
    <t>N Tècnicsàrea</t>
  </si>
  <si>
    <t>N tècnics altres admin</t>
  </si>
  <si>
    <t>N entitats</t>
  </si>
  <si>
    <t>Principals procedències persones usuàries</t>
  </si>
  <si>
    <t>Gènere persones usuàries</t>
  </si>
  <si>
    <t>Principals procedències persones inscrites</t>
  </si>
  <si>
    <t>N Tècnic/a Acollida2</t>
  </si>
  <si>
    <t>N Tècnic/a de polítiques migratòries i antiracisme3</t>
  </si>
  <si>
    <t>N Adminitratius/ves4</t>
  </si>
  <si>
    <t>N Mediadors/es - Traductors/es5</t>
  </si>
  <si>
    <t>N Juristes6</t>
  </si>
  <si>
    <t>N Altres7</t>
  </si>
  <si>
    <t>N Tècnic/a de polítiques migratòries i antiracisme8</t>
  </si>
  <si>
    <t>N Adminitratius/ves9</t>
  </si>
  <si>
    <t>N Mediadors/es - Traductors/es10</t>
  </si>
  <si>
    <t>N Juristes11</t>
  </si>
  <si>
    <t>N Altres12</t>
  </si>
  <si>
    <t>1</t>
  </si>
  <si>
    <t>2</t>
  </si>
  <si>
    <t>3</t>
  </si>
  <si>
    <t>N Altres13</t>
  </si>
  <si>
    <t>N A114</t>
  </si>
  <si>
    <t>N A215</t>
  </si>
  <si>
    <t>N C116</t>
  </si>
  <si>
    <t>N C217</t>
  </si>
  <si>
    <t>N Altres18</t>
  </si>
  <si>
    <t>100%</t>
  </si>
  <si>
    <t>TOTAL19</t>
  </si>
  <si>
    <t>A20</t>
  </si>
  <si>
    <t>B21</t>
  </si>
  <si>
    <t>Proced. 122</t>
  </si>
  <si>
    <t>Proced. 223</t>
  </si>
  <si>
    <t>Proced. 324</t>
  </si>
  <si>
    <t>C25</t>
  </si>
  <si>
    <t>Proced. 126</t>
  </si>
  <si>
    <t>Proced. 227</t>
  </si>
  <si>
    <t>Proced. 328</t>
  </si>
  <si>
    <t>Acollida Integral29</t>
  </si>
  <si>
    <t>A Dones30</t>
  </si>
  <si>
    <t>A No binari31</t>
  </si>
  <si>
    <t>Proced. 132</t>
  </si>
  <si>
    <t>Proced. 233</t>
  </si>
  <si>
    <t>Proced. 334</t>
  </si>
  <si>
    <t>Altres35</t>
  </si>
  <si>
    <t>A Dones36</t>
  </si>
  <si>
    <t>A No binari37</t>
  </si>
  <si>
    <t>Proced. 138</t>
  </si>
  <si>
    <t>Proced. 239</t>
  </si>
  <si>
    <t>Proced. 340</t>
  </si>
  <si>
    <t>TOTAL41</t>
  </si>
  <si>
    <t>TOTAL dones42</t>
  </si>
  <si>
    <t>TOTAL no binaris43</t>
  </si>
  <si>
    <t>Total proced. 144</t>
  </si>
  <si>
    <t>Total proced. 245</t>
  </si>
  <si>
    <t>Total proced. 346</t>
  </si>
  <si>
    <t>A47</t>
  </si>
  <si>
    <t>A Dones48</t>
  </si>
  <si>
    <t>A No binari49</t>
  </si>
  <si>
    <t>Proced. 150</t>
  </si>
  <si>
    <t>Proced. 251</t>
  </si>
  <si>
    <t>Proced. 352</t>
  </si>
  <si>
    <t>B53</t>
  </si>
  <si>
    <t>B Dones54</t>
  </si>
  <si>
    <t>B No binari55</t>
  </si>
  <si>
    <t>Proced. 156</t>
  </si>
  <si>
    <t>Proced. 257</t>
  </si>
  <si>
    <t>Proced. 358</t>
  </si>
  <si>
    <t>C59</t>
  </si>
  <si>
    <t>C Dones60</t>
  </si>
  <si>
    <t>C No binari61</t>
  </si>
  <si>
    <t>Proced. 162</t>
  </si>
  <si>
    <t>Proced. 263</t>
  </si>
  <si>
    <t>Proced. 364</t>
  </si>
  <si>
    <t>Acollida Integral65</t>
  </si>
  <si>
    <t>A Dones66</t>
  </si>
  <si>
    <t>A No binari67</t>
  </si>
  <si>
    <t>Proced. 168</t>
  </si>
  <si>
    <t>Proced. 269</t>
  </si>
  <si>
    <t>Proced. 370</t>
  </si>
  <si>
    <t>Altres71</t>
  </si>
  <si>
    <t>A Dones72</t>
  </si>
  <si>
    <t>A No binari73</t>
  </si>
  <si>
    <t>Proced. 174</t>
  </si>
  <si>
    <t>Proced. 275</t>
  </si>
  <si>
    <t>Proced. 376</t>
  </si>
  <si>
    <t>C Dones77</t>
  </si>
  <si>
    <t>C No binari78</t>
  </si>
  <si>
    <t>Proced. 179</t>
  </si>
  <si>
    <t>Proced. 280</t>
  </si>
  <si>
    <t>Proced. 381</t>
  </si>
  <si>
    <t>S'ha contractat servei82</t>
  </si>
  <si>
    <t>N usuàries83</t>
  </si>
  <si>
    <t>C Dones84</t>
  </si>
  <si>
    <t>C No binari85</t>
  </si>
  <si>
    <t>Proced. 186</t>
  </si>
  <si>
    <t>Proced. 287</t>
  </si>
  <si>
    <t>Proced. 388</t>
  </si>
  <si>
    <t>Altres89</t>
  </si>
  <si>
    <t>N usuàries90</t>
  </si>
  <si>
    <t>C Dones91</t>
  </si>
  <si>
    <t>C No binari92</t>
  </si>
  <si>
    <t>Proced. 193</t>
  </si>
  <si>
    <t>Proced. 294</t>
  </si>
  <si>
    <t>Proced. 395</t>
  </si>
  <si>
    <t>C Dones96</t>
  </si>
  <si>
    <t>C No binari97</t>
  </si>
  <si>
    <t>Proced. 198</t>
  </si>
  <si>
    <t>Proced. 299</t>
  </si>
  <si>
    <t>Proced. 3100</t>
  </si>
  <si>
    <t>C Dones101</t>
  </si>
  <si>
    <t>C No binari102</t>
  </si>
  <si>
    <t>Proced. 1103</t>
  </si>
  <si>
    <t>Proced. 2104</t>
  </si>
  <si>
    <t>Proced. 3105</t>
  </si>
  <si>
    <t>C Dones106</t>
  </si>
  <si>
    <t>C No binari107</t>
  </si>
  <si>
    <t>Proced. 1108</t>
  </si>
  <si>
    <t>Proced. 2109</t>
  </si>
  <si>
    <t>Proced. 3110</t>
  </si>
  <si>
    <t>C Dones111</t>
  </si>
  <si>
    <t>C No binari112</t>
  </si>
  <si>
    <t>Proced. 1113</t>
  </si>
  <si>
    <t>Proced. 2114</t>
  </si>
  <si>
    <t>Proced. 3115</t>
  </si>
  <si>
    <t>C Dones116</t>
  </si>
  <si>
    <t>C No binari117</t>
  </si>
  <si>
    <t>Proced. 1118</t>
  </si>
  <si>
    <t>Proced. 2119</t>
  </si>
  <si>
    <t>Proced. 3120</t>
  </si>
  <si>
    <t>C Dones121</t>
  </si>
  <si>
    <t>C No binari122</t>
  </si>
  <si>
    <t>Proced. 1123</t>
  </si>
  <si>
    <t>Proced. 2124</t>
  </si>
  <si>
    <t>Proced. 3125</t>
  </si>
  <si>
    <t>Altres126</t>
  </si>
  <si>
    <t>C Dones127</t>
  </si>
  <si>
    <t>C No binari128</t>
  </si>
  <si>
    <t>Proced. 1129</t>
  </si>
  <si>
    <t>Proced. 2130</t>
  </si>
  <si>
    <t>Proced. 3131</t>
  </si>
  <si>
    <t>C Dones132</t>
  </si>
  <si>
    <t>C No binari133</t>
  </si>
  <si>
    <t>Total Accions134</t>
  </si>
  <si>
    <t>Tipus accions135</t>
  </si>
  <si>
    <t>C Dones136</t>
  </si>
  <si>
    <t>C No binari137</t>
  </si>
  <si>
    <t>Proced. 1138</t>
  </si>
  <si>
    <t>Proced. 2139</t>
  </si>
  <si>
    <t>Proced. 3140</t>
  </si>
  <si>
    <t>Total Accions141</t>
  </si>
  <si>
    <t>Tipus accions142</t>
  </si>
  <si>
    <t>N beneficiaris143</t>
  </si>
  <si>
    <t>C Dones144</t>
  </si>
  <si>
    <t>C No binari145</t>
  </si>
  <si>
    <t>Proced. 1146</t>
  </si>
  <si>
    <t>Proced. 2147</t>
  </si>
  <si>
    <t>Proced. 3148</t>
  </si>
  <si>
    <t>Total Accions149</t>
  </si>
  <si>
    <t>Tipus accions150</t>
  </si>
  <si>
    <t>Descripció acció151</t>
  </si>
  <si>
    <t>N beneficiaris152</t>
  </si>
  <si>
    <t>C Dones153</t>
  </si>
  <si>
    <t>C No binari154</t>
  </si>
  <si>
    <t>Proced. 1155</t>
  </si>
  <si>
    <t>Proced. 2156</t>
  </si>
  <si>
    <t>Proced. 3157</t>
  </si>
  <si>
    <t>Total Accions158</t>
  </si>
  <si>
    <t>Tipus accions159</t>
  </si>
  <si>
    <t>Descripció acció160</t>
  </si>
  <si>
    <t>N beneficiaris161</t>
  </si>
  <si>
    <t>C Dones162</t>
  </si>
  <si>
    <t>C No binari163</t>
  </si>
  <si>
    <t>Proced. 1164</t>
  </si>
  <si>
    <t>Proced. 2165</t>
  </si>
  <si>
    <t>Proced. 3166</t>
  </si>
  <si>
    <t>Total Accions167</t>
  </si>
  <si>
    <t>Tipus accions168</t>
  </si>
  <si>
    <t>Descripció acció169</t>
  </si>
  <si>
    <t>N beneficiaris170</t>
  </si>
  <si>
    <t>C Dones171</t>
  </si>
  <si>
    <t>C No binari172</t>
  </si>
  <si>
    <t>Proced. 1173</t>
  </si>
  <si>
    <t>Proced. 2174</t>
  </si>
  <si>
    <t>Proced. 3175</t>
  </si>
  <si>
    <t>Total Accions176</t>
  </si>
  <si>
    <t>Tipus accions177</t>
  </si>
  <si>
    <t>Descripció acció178</t>
  </si>
  <si>
    <t>N beneficiaris179</t>
  </si>
  <si>
    <t>C Dones180</t>
  </si>
  <si>
    <t>C No binari181</t>
  </si>
  <si>
    <t>Proced. 1182</t>
  </si>
  <si>
    <t>Proced. 2183</t>
  </si>
  <si>
    <t>Proced. 3184</t>
  </si>
  <si>
    <t>Total Accions185</t>
  </si>
  <si>
    <t>Tipus accions186</t>
  </si>
  <si>
    <t>Descripció acció187</t>
  </si>
  <si>
    <t>N beneficiaris188</t>
  </si>
  <si>
    <t>C Dones189</t>
  </si>
  <si>
    <t>C No binari190</t>
  </si>
  <si>
    <t>Proced. 1191</t>
  </si>
  <si>
    <t>Proced. 2192</t>
  </si>
  <si>
    <t>Proced. 3193</t>
  </si>
  <si>
    <t>Total Accions194</t>
  </si>
  <si>
    <t>Tipus accions195</t>
  </si>
  <si>
    <t>Descripció acció196</t>
  </si>
  <si>
    <t>N beneficiaris197</t>
  </si>
  <si>
    <t>C Dones198</t>
  </si>
  <si>
    <t>C No binari199</t>
  </si>
  <si>
    <t>Proced. 1200</t>
  </si>
  <si>
    <t>Proced. 2201</t>
  </si>
  <si>
    <t>Proced. 3202</t>
  </si>
  <si>
    <t>b.1. Mòduls i inscripcions</t>
  </si>
  <si>
    <t>Any dades:
2025</t>
  </si>
  <si>
    <t>Partida polítiques de migracions, refugi i antiracisme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</si>
</sst>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"/>
    <numFmt numFmtId="165" formatCode="0.0"/>
    <numFmt numFmtId="166" formatCode="dd/mm/yyyy;@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4"/>
      <color theme="2" tint="-0.749992370372631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sz val="18"/>
      <name val="Calibri"/>
      <family val="2"/>
      <scheme val="minor"/>
    </font>
    <font>
      <sz val="12"/>
      <color theme="5" tint="0.7999816888943144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color theme="5" tint="0.79998168889431442"/>
      <name val="Arial"/>
      <family val="2"/>
    </font>
    <font>
      <b/>
      <sz val="11"/>
      <color theme="5" tint="0.79998168889431442"/>
      <name val="Arial"/>
      <family val="2"/>
    </font>
    <font>
      <sz val="11"/>
      <color theme="5" tint="-0.499984740745262"/>
      <name val="Arial"/>
      <family val="2"/>
    </font>
    <font>
      <sz val="8"/>
      <color rgb="FFFF0000"/>
      <name val="Arial"/>
      <family val="2"/>
    </font>
    <font>
      <sz val="9"/>
      <color theme="5" tint="-0.49998474074526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6"/>
      <color theme="5" tint="-0.499984740745262"/>
      <name val="Arial"/>
      <family val="2"/>
    </font>
    <font>
      <b/>
      <sz val="14"/>
      <color theme="2" tint="-0.749992370372631"/>
      <name val="Calibri"/>
      <family val="2"/>
      <scheme val="minor"/>
    </font>
    <font>
      <b/>
      <sz val="20"/>
      <color theme="5" tint="0.79998168889431442"/>
      <name val="Arial"/>
      <family val="2"/>
    </font>
    <font>
      <sz val="9"/>
      <name val="Arial"/>
      <family val="2"/>
    </font>
    <font>
      <b/>
      <sz val="16"/>
      <color theme="5" tint="0.79998168889431442"/>
      <name val="Arial"/>
      <family val="2"/>
    </font>
    <font>
      <sz val="9"/>
      <color theme="5" tint="0.79998168889431442"/>
      <name val="Arial"/>
      <family val="2"/>
    </font>
    <font>
      <b/>
      <sz val="14"/>
      <color theme="5" tint="-0.499984740745262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8"/>
      <color theme="0" tint="-0.249977111117893"/>
      <name val="Calibri"/>
      <family val="2"/>
      <scheme val="minor"/>
    </font>
    <font>
      <b/>
      <sz val="12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5" tint="0.79998168889431442"/>
      <name val="Arial"/>
      <family val="2"/>
    </font>
    <font>
      <sz val="12"/>
      <name val="Arial"/>
      <family val="2"/>
    </font>
    <font>
      <b/>
      <sz val="10"/>
      <color theme="1"/>
      <name val="Calibri"/>
      <family val="2"/>
      <scheme val="minor"/>
    </font>
    <font>
      <b/>
      <sz val="18"/>
      <color theme="2" tint="-0.74999237037263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9CBC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C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5" tint="-0.499984740745262"/>
      </top>
      <bottom/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medium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5" tint="-0.499984740745262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5" tint="-0.499984740745262"/>
      </top>
      <bottom style="thin">
        <color theme="0" tint="-0.249977111117893"/>
      </bottom>
      <diagonal/>
    </border>
    <border>
      <left style="thin">
        <color theme="5" tint="-0.499984740745262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5" tint="-0.499984740745262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5" tint="-0.499984740745262"/>
      </left>
      <right/>
      <top/>
      <bottom/>
      <diagonal/>
    </border>
    <border>
      <left style="thin">
        <color theme="5" tint="-0.499984740745262"/>
      </left>
      <right/>
      <top/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5" tint="-0.499984740745262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theme="5" tint="-0.499984740745262"/>
      </bottom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0" tint="-0.249977111117893"/>
      </right>
      <top/>
      <bottom style="thin">
        <color theme="5" tint="-0.499984740745262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0" tint="-0.249977111117893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/>
    <xf numFmtId="44" fontId="34" fillId="0" borderId="0" applyFont="0" applyFill="0" applyBorder="0" applyAlignment="0" applyProtection="0"/>
  </cellStyleXfs>
  <cellXfs count="303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vertical="top" wrapText="1"/>
    </xf>
    <xf numFmtId="0" fontId="4" fillId="0" borderId="0" xfId="1"/>
    <xf numFmtId="3" fontId="6" fillId="0" borderId="0" xfId="0" applyNumberFormat="1" applyFont="1"/>
    <xf numFmtId="0" fontId="5" fillId="7" borderId="17" xfId="0" applyFont="1" applyFill="1" applyBorder="1"/>
    <xf numFmtId="0" fontId="5" fillId="0" borderId="18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horizontal="center" vertical="center"/>
    </xf>
    <xf numFmtId="0" fontId="5" fillId="0" borderId="18" xfId="0" applyFont="1" applyBorder="1"/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0" fillId="0" borderId="18" xfId="0" applyFont="1" applyBorder="1"/>
    <xf numFmtId="0" fontId="10" fillId="0" borderId="19" xfId="0" applyFont="1" applyBorder="1"/>
    <xf numFmtId="0" fontId="5" fillId="7" borderId="18" xfId="0" applyFont="1" applyFill="1" applyBorder="1"/>
    <xf numFmtId="0" fontId="5" fillId="7" borderId="19" xfId="0" applyFont="1" applyFill="1" applyBorder="1"/>
    <xf numFmtId="0" fontId="5" fillId="7" borderId="20" xfId="0" applyFont="1" applyFill="1" applyBorder="1"/>
    <xf numFmtId="0" fontId="5" fillId="7" borderId="21" xfId="0" applyFont="1" applyFill="1" applyBorder="1"/>
    <xf numFmtId="0" fontId="12" fillId="0" borderId="0" xfId="0" applyFont="1"/>
    <xf numFmtId="3" fontId="13" fillId="0" borderId="0" xfId="0" applyNumberFormat="1" applyFont="1"/>
    <xf numFmtId="3" fontId="14" fillId="7" borderId="9" xfId="0" applyNumberFormat="1" applyFont="1" applyFill="1" applyBorder="1" applyAlignment="1">
      <alignment horizontal="center" vertical="center" wrapText="1"/>
    </xf>
    <xf numFmtId="3" fontId="15" fillId="7" borderId="10" xfId="0" applyNumberFormat="1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/>
    </xf>
    <xf numFmtId="165" fontId="12" fillId="6" borderId="13" xfId="3" applyNumberFormat="1" applyFont="1" applyFill="1" applyBorder="1" applyAlignment="1" applyProtection="1">
      <alignment horizontal="center" vertical="center"/>
      <protection locked="0"/>
    </xf>
    <xf numFmtId="164" fontId="12" fillId="6" borderId="13" xfId="0" applyNumberFormat="1" applyFont="1" applyFill="1" applyBorder="1" applyAlignment="1" applyProtection="1">
      <alignment horizontal="center" vertical="center"/>
      <protection locked="0"/>
    </xf>
    <xf numFmtId="0" fontId="12" fillId="7" borderId="0" xfId="0" applyFont="1" applyFill="1"/>
    <xf numFmtId="3" fontId="13" fillId="7" borderId="0" xfId="0" applyNumberFormat="1" applyFont="1" applyFill="1"/>
    <xf numFmtId="3" fontId="17" fillId="7" borderId="0" xfId="0" applyNumberFormat="1" applyFont="1" applyFill="1" applyAlignment="1">
      <alignment horizontal="center"/>
    </xf>
    <xf numFmtId="0" fontId="12" fillId="7" borderId="3" xfId="0" applyFont="1" applyFill="1" applyBorder="1" applyAlignment="1">
      <alignment horizontal="center" vertical="center"/>
    </xf>
    <xf numFmtId="0" fontId="12" fillId="7" borderId="3" xfId="0" applyFont="1" applyFill="1" applyBorder="1"/>
    <xf numFmtId="3" fontId="18" fillId="7" borderId="3" xfId="0" applyNumberFormat="1" applyFont="1" applyFill="1" applyBorder="1" applyAlignment="1">
      <alignment horizontal="right"/>
    </xf>
    <xf numFmtId="3" fontId="13" fillId="7" borderId="3" xfId="0" applyNumberFormat="1" applyFont="1" applyFill="1" applyBorder="1"/>
    <xf numFmtId="0" fontId="22" fillId="0" borderId="0" xfId="0" applyFont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165" fontId="12" fillId="6" borderId="0" xfId="3" applyNumberFormat="1" applyFont="1" applyFill="1" applyBorder="1" applyAlignment="1" applyProtection="1">
      <alignment horizontal="center" vertical="center"/>
      <protection locked="0"/>
    </xf>
    <xf numFmtId="164" fontId="12" fillId="6" borderId="0" xfId="0" applyNumberFormat="1" applyFont="1" applyFill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0" fillId="0" borderId="0" xfId="0" applyNumberFormat="1"/>
    <xf numFmtId="0" fontId="26" fillId="7" borderId="16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3" fontId="12" fillId="6" borderId="13" xfId="0" applyNumberFormat="1" applyFont="1" applyFill="1" applyBorder="1" applyAlignment="1" applyProtection="1">
      <alignment horizontal="center" vertical="center"/>
      <protection locked="0"/>
    </xf>
    <xf numFmtId="3" fontId="12" fillId="6" borderId="0" xfId="3" applyNumberFormat="1" applyFont="1" applyFill="1" applyBorder="1" applyAlignment="1" applyProtection="1">
      <alignment horizontal="center" vertical="center"/>
      <protection locked="0"/>
    </xf>
    <xf numFmtId="3" fontId="12" fillId="6" borderId="0" xfId="0" applyNumberFormat="1" applyFont="1" applyFill="1" applyAlignment="1" applyProtection="1">
      <alignment horizontal="center" vertical="center"/>
      <protection locked="0"/>
    </xf>
    <xf numFmtId="3" fontId="0" fillId="0" borderId="0" xfId="0" applyNumberFormat="1"/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9" xfId="0" applyBorder="1"/>
    <xf numFmtId="9" fontId="0" fillId="0" borderId="27" xfId="0" applyNumberFormat="1" applyBorder="1" applyAlignment="1">
      <alignment horizontal="center" vertical="center" wrapText="1"/>
    </xf>
    <xf numFmtId="0" fontId="1" fillId="8" borderId="0" xfId="0" applyFont="1" applyFill="1" applyAlignment="1">
      <alignment horizontal="center" wrapText="1"/>
    </xf>
    <xf numFmtId="0" fontId="12" fillId="6" borderId="13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/>
    <xf numFmtId="0" fontId="0" fillId="5" borderId="0" xfId="0" applyFill="1"/>
    <xf numFmtId="164" fontId="12" fillId="6" borderId="13" xfId="0" applyNumberFormat="1" applyFont="1" applyFill="1" applyBorder="1" applyAlignment="1" applyProtection="1">
      <alignment horizontal="center" vertical="center" wrapText="1"/>
      <protection locked="0"/>
    </xf>
    <xf numFmtId="164" fontId="19" fillId="6" borderId="13" xfId="0" applyNumberFormat="1" applyFont="1" applyFill="1" applyBorder="1" applyAlignment="1" applyProtection="1">
      <alignment horizontal="center" vertical="center" wrapText="1"/>
      <protection locked="0"/>
    </xf>
    <xf numFmtId="164" fontId="12" fillId="6" borderId="0" xfId="0" applyNumberFormat="1" applyFont="1" applyFill="1" applyAlignment="1" applyProtection="1">
      <alignment horizontal="center" vertical="center" wrapText="1"/>
      <protection locked="0"/>
    </xf>
    <xf numFmtId="0" fontId="32" fillId="0" borderId="0" xfId="0" applyFont="1"/>
    <xf numFmtId="0" fontId="0" fillId="5" borderId="28" xfId="0" applyFill="1" applyBorder="1"/>
    <xf numFmtId="0" fontId="19" fillId="6" borderId="13" xfId="0" applyFont="1" applyFill="1" applyBorder="1" applyAlignment="1">
      <alignment horizontal="left" vertical="center" wrapText="1"/>
    </xf>
    <xf numFmtId="3" fontId="15" fillId="7" borderId="10" xfId="0" applyNumberFormat="1" applyFont="1" applyFill="1" applyBorder="1" applyAlignment="1">
      <alignment horizontal="center" wrapText="1"/>
    </xf>
    <xf numFmtId="0" fontId="12" fillId="6" borderId="13" xfId="0" applyFont="1" applyFill="1" applyBorder="1" applyAlignment="1">
      <alignment horizontal="left" vertical="center" wrapText="1"/>
    </xf>
    <xf numFmtId="0" fontId="0" fillId="19" borderId="0" xfId="0" applyFill="1" applyAlignment="1">
      <alignment horizontal="center" vertical="center" wrapText="1"/>
    </xf>
    <xf numFmtId="0" fontId="0" fillId="19" borderId="0" xfId="0" applyFill="1"/>
    <xf numFmtId="0" fontId="0" fillId="19" borderId="28" xfId="0" applyFill="1" applyBorder="1"/>
    <xf numFmtId="0" fontId="0" fillId="20" borderId="0" xfId="0" applyFill="1"/>
    <xf numFmtId="0" fontId="1" fillId="8" borderId="36" xfId="0" applyFont="1" applyFill="1" applyBorder="1"/>
    <xf numFmtId="0" fontId="1" fillId="8" borderId="28" xfId="0" applyFont="1" applyFill="1" applyBorder="1"/>
    <xf numFmtId="0" fontId="1" fillId="5" borderId="0" xfId="0" applyFont="1" applyFill="1"/>
    <xf numFmtId="0" fontId="1" fillId="5" borderId="28" xfId="0" applyFont="1" applyFill="1" applyBorder="1"/>
    <xf numFmtId="0" fontId="0" fillId="20" borderId="28" xfId="0" applyFill="1" applyBorder="1"/>
    <xf numFmtId="0" fontId="1" fillId="19" borderId="0" xfId="0" applyFont="1" applyFill="1"/>
    <xf numFmtId="0" fontId="33" fillId="0" borderId="0" xfId="0" applyFont="1" applyAlignment="1">
      <alignment wrapText="1"/>
    </xf>
    <xf numFmtId="3" fontId="29" fillId="0" borderId="0" xfId="4" applyNumberFormat="1"/>
    <xf numFmtId="44" fontId="12" fillId="6" borderId="13" xfId="6" applyFont="1" applyFill="1" applyBorder="1" applyAlignment="1" applyProtection="1">
      <alignment horizontal="center" vertical="center"/>
      <protection locked="0"/>
    </xf>
    <xf numFmtId="165" fontId="12" fillId="6" borderId="13" xfId="3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42" xfId="0" applyBorder="1" applyAlignment="1">
      <alignment horizontal="center" vertical="center" wrapText="1"/>
    </xf>
    <xf numFmtId="3" fontId="12" fillId="0" borderId="13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5" fillId="7" borderId="16" xfId="0" applyFont="1" applyFill="1" applyBorder="1" applyAlignment="1" applyProtection="1">
      <alignment horizontal="center" vertical="center" wrapText="1"/>
      <protection locked="0"/>
    </xf>
    <xf numFmtId="0" fontId="26" fillId="7" borderId="16" xfId="0" applyFont="1" applyFill="1" applyBorder="1" applyAlignment="1" applyProtection="1">
      <alignment vertical="center" wrapText="1"/>
      <protection locked="0"/>
    </xf>
    <xf numFmtId="0" fontId="5" fillId="7" borderId="17" xfId="0" applyFont="1" applyFill="1" applyBorder="1" applyProtection="1">
      <protection locked="0"/>
    </xf>
    <xf numFmtId="0" fontId="5" fillId="0" borderId="18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19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4" fillId="0" borderId="0" xfId="1" applyProtection="1">
      <protection locked="0"/>
    </xf>
    <xf numFmtId="0" fontId="5" fillId="0" borderId="18" xfId="0" applyFont="1" applyBorder="1" applyProtection="1">
      <protection locked="0"/>
    </xf>
    <xf numFmtId="0" fontId="3" fillId="0" borderId="0" xfId="0" applyFont="1" applyProtection="1">
      <protection locked="0"/>
    </xf>
    <xf numFmtId="3" fontId="6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32" fillId="0" borderId="0" xfId="0" applyFont="1" applyProtection="1">
      <protection locked="0"/>
    </xf>
    <xf numFmtId="0" fontId="12" fillId="0" borderId="0" xfId="0" applyFont="1" applyProtection="1">
      <protection locked="0"/>
    </xf>
    <xf numFmtId="3" fontId="13" fillId="0" borderId="0" xfId="0" applyNumberFormat="1" applyFont="1" applyProtection="1"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0" fillId="0" borderId="18" xfId="0" applyFont="1" applyBorder="1" applyProtection="1">
      <protection locked="0"/>
    </xf>
    <xf numFmtId="0" fontId="10" fillId="0" borderId="19" xfId="0" applyFont="1" applyBorder="1" applyProtection="1">
      <protection locked="0"/>
    </xf>
    <xf numFmtId="3" fontId="14" fillId="7" borderId="9" xfId="0" applyNumberFormat="1" applyFont="1" applyFill="1" applyBorder="1" applyAlignment="1" applyProtection="1">
      <alignment horizontal="center" vertical="center" wrapText="1"/>
      <protection locked="0"/>
    </xf>
    <xf numFmtId="3" fontId="15" fillId="7" borderId="10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12" xfId="0" applyFont="1" applyFill="1" applyBorder="1" applyAlignment="1" applyProtection="1">
      <alignment horizontal="center" vertical="center"/>
      <protection locked="0"/>
    </xf>
    <xf numFmtId="0" fontId="12" fillId="6" borderId="13" xfId="0" applyFont="1" applyFill="1" applyBorder="1" applyAlignment="1" applyProtection="1">
      <alignment horizontal="center" vertical="center" wrapText="1"/>
      <protection locked="0"/>
    </xf>
    <xf numFmtId="166" fontId="12" fillId="6" borderId="13" xfId="0" applyNumberFormat="1" applyFont="1" applyFill="1" applyBorder="1" applyAlignment="1" applyProtection="1">
      <alignment horizontal="center" vertical="center" wrapText="1"/>
      <protection locked="0"/>
    </xf>
    <xf numFmtId="3" fontId="29" fillId="0" borderId="0" xfId="4" applyNumberForma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horizontal="center" vertical="center"/>
      <protection locked="0"/>
    </xf>
    <xf numFmtId="0" fontId="5" fillId="7" borderId="18" xfId="0" applyFont="1" applyFill="1" applyBorder="1" applyProtection="1">
      <protection locked="0"/>
    </xf>
    <xf numFmtId="0" fontId="12" fillId="7" borderId="0" xfId="0" applyFont="1" applyFill="1" applyProtection="1">
      <protection locked="0"/>
    </xf>
    <xf numFmtId="3" fontId="13" fillId="7" borderId="0" xfId="0" applyNumberFormat="1" applyFont="1" applyFill="1" applyProtection="1">
      <protection locked="0"/>
    </xf>
    <xf numFmtId="3" fontId="17" fillId="7" borderId="0" xfId="0" applyNumberFormat="1" applyFont="1" applyFill="1" applyAlignment="1" applyProtection="1">
      <alignment horizontal="center"/>
      <protection locked="0"/>
    </xf>
    <xf numFmtId="0" fontId="5" fillId="7" borderId="19" xfId="0" applyFont="1" applyFill="1" applyBorder="1" applyProtection="1">
      <protection locked="0"/>
    </xf>
    <xf numFmtId="0" fontId="5" fillId="7" borderId="20" xfId="0" applyFont="1" applyFill="1" applyBorder="1" applyProtection="1">
      <protection locked="0"/>
    </xf>
    <xf numFmtId="0" fontId="12" fillId="7" borderId="3" xfId="0" applyFont="1" applyFill="1" applyBorder="1" applyAlignment="1" applyProtection="1">
      <alignment horizontal="center" vertical="center"/>
      <protection locked="0"/>
    </xf>
    <xf numFmtId="0" fontId="12" fillId="7" borderId="3" xfId="0" applyFont="1" applyFill="1" applyBorder="1" applyProtection="1">
      <protection locked="0"/>
    </xf>
    <xf numFmtId="3" fontId="18" fillId="7" borderId="3" xfId="0" applyNumberFormat="1" applyFont="1" applyFill="1" applyBorder="1" applyAlignment="1" applyProtection="1">
      <alignment horizontal="right"/>
      <protection locked="0"/>
    </xf>
    <xf numFmtId="3" fontId="13" fillId="7" borderId="3" xfId="0" applyNumberFormat="1" applyFont="1" applyFill="1" applyBorder="1" applyProtection="1">
      <protection locked="0"/>
    </xf>
    <xf numFmtId="0" fontId="5" fillId="7" borderId="21" xfId="0" applyFont="1" applyFill="1" applyBorder="1" applyProtection="1">
      <protection locked="0"/>
    </xf>
    <xf numFmtId="0" fontId="5" fillId="0" borderId="5" xfId="0" applyFont="1" applyBorder="1" applyProtection="1">
      <protection locked="0"/>
    </xf>
    <xf numFmtId="0" fontId="3" fillId="0" borderId="5" xfId="0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0" fontId="11" fillId="7" borderId="16" xfId="0" applyFont="1" applyFill="1" applyBorder="1" applyAlignment="1" applyProtection="1">
      <alignment vertical="center" wrapText="1"/>
      <protection locked="0"/>
    </xf>
    <xf numFmtId="0" fontId="5" fillId="0" borderId="19" xfId="0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5" fillId="0" borderId="19" xfId="0" applyFont="1" applyBorder="1" applyProtection="1">
      <protection locked="0"/>
    </xf>
    <xf numFmtId="0" fontId="9" fillId="0" borderId="0" xfId="0" applyFont="1" applyProtection="1">
      <protection locked="0"/>
    </xf>
    <xf numFmtId="0" fontId="6" fillId="6" borderId="2" xfId="5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3" fontId="15" fillId="7" borderId="39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Protection="1">
      <protection locked="0"/>
    </xf>
    <xf numFmtId="0" fontId="12" fillId="6" borderId="0" xfId="0" applyFont="1" applyFill="1" applyAlignment="1" applyProtection="1">
      <alignment horizontal="center" vertical="center" wrapText="1"/>
      <protection locked="0"/>
    </xf>
    <xf numFmtId="3" fontId="20" fillId="0" borderId="0" xfId="0" applyNumberFormat="1" applyFont="1" applyProtection="1">
      <protection locked="0"/>
    </xf>
    <xf numFmtId="0" fontId="1" fillId="0" borderId="22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6" borderId="1" xfId="5" applyFont="1" applyFill="1" applyBorder="1" applyAlignment="1" applyProtection="1">
      <alignment horizontal="left" vertical="center"/>
      <protection locked="0"/>
    </xf>
    <xf numFmtId="0" fontId="6" fillId="6" borderId="1" xfId="5" applyFont="1" applyFill="1" applyBorder="1" applyAlignment="1" applyProtection="1">
      <alignment horizontal="justify" vertical="center"/>
      <protection locked="0"/>
    </xf>
    <xf numFmtId="0" fontId="31" fillId="12" borderId="1" xfId="5" applyFont="1" applyFill="1" applyBorder="1" applyAlignment="1" applyProtection="1">
      <alignment horizontal="left" vertical="center"/>
      <protection locked="0"/>
    </xf>
    <xf numFmtId="0" fontId="6" fillId="6" borderId="24" xfId="5" applyFont="1" applyFill="1" applyBorder="1" applyAlignment="1" applyProtection="1">
      <alignment horizontal="left" vertical="center"/>
      <protection locked="0"/>
    </xf>
    <xf numFmtId="0" fontId="1" fillId="0" borderId="23" xfId="0" applyFont="1" applyBorder="1" applyAlignment="1" applyProtection="1">
      <alignment horizontal="left" vertical="center"/>
      <protection locked="0"/>
    </xf>
    <xf numFmtId="0" fontId="1" fillId="0" borderId="41" xfId="0" applyFont="1" applyBorder="1" applyAlignment="1" applyProtection="1">
      <alignment horizontal="left" vertical="center"/>
      <protection locked="0"/>
    </xf>
    <xf numFmtId="0" fontId="12" fillId="6" borderId="13" xfId="0" applyFont="1" applyFill="1" applyBorder="1" applyAlignment="1" applyProtection="1">
      <alignment horizontal="left" vertical="center" wrapText="1"/>
      <protection locked="0"/>
    </xf>
    <xf numFmtId="0" fontId="16" fillId="3" borderId="33" xfId="0" applyFont="1" applyFill="1" applyBorder="1" applyAlignment="1" applyProtection="1">
      <alignment vertical="center"/>
      <protection locked="0"/>
    </xf>
    <xf numFmtId="0" fontId="1" fillId="8" borderId="0" xfId="0" applyFont="1" applyFill="1" applyAlignment="1">
      <alignment horizontal="center"/>
    </xf>
    <xf numFmtId="0" fontId="29" fillId="0" borderId="0" xfId="4" applyAlignment="1"/>
    <xf numFmtId="0" fontId="25" fillId="7" borderId="16" xfId="0" applyFont="1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 vertical="center" wrapText="1"/>
    </xf>
    <xf numFmtId="0" fontId="0" fillId="6" borderId="30" xfId="0" applyFill="1" applyBorder="1" applyAlignment="1">
      <alignment horizontal="center" vertical="center" wrapText="1"/>
    </xf>
    <xf numFmtId="3" fontId="15" fillId="6" borderId="0" xfId="0" applyNumberFormat="1" applyFont="1" applyFill="1" applyAlignment="1" applyProtection="1">
      <alignment horizontal="center" vertical="center" wrapText="1"/>
      <protection locked="0"/>
    </xf>
    <xf numFmtId="44" fontId="12" fillId="6" borderId="0" xfId="6" applyFont="1" applyFill="1" applyBorder="1" applyAlignment="1" applyProtection="1">
      <alignment horizontal="center" vertical="center"/>
      <protection locked="0"/>
    </xf>
    <xf numFmtId="0" fontId="1" fillId="0" borderId="2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164" fontId="36" fillId="6" borderId="0" xfId="0" applyNumberFormat="1" applyFont="1" applyFill="1" applyAlignment="1" applyProtection="1">
      <alignment horizontal="left" vertical="center" indent="9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164" fontId="12" fillId="0" borderId="0" xfId="0" applyNumberFormat="1" applyFont="1" applyAlignment="1" applyProtection="1">
      <alignment horizontal="center" vertical="center"/>
      <protection locked="0"/>
    </xf>
    <xf numFmtId="0" fontId="0" fillId="0" borderId="52" xfId="0" applyBorder="1" applyAlignment="1">
      <alignment horizontal="center" vertical="center" wrapText="1"/>
    </xf>
    <xf numFmtId="3" fontId="4" fillId="0" borderId="0" xfId="0" applyNumberFormat="1" applyFont="1" applyAlignment="1" applyProtection="1">
      <alignment horizontal="center" vertical="center"/>
      <protection locked="0"/>
    </xf>
    <xf numFmtId="0" fontId="5" fillId="7" borderId="0" xfId="0" applyFont="1" applyFill="1" applyProtection="1">
      <protection locked="0"/>
    </xf>
    <xf numFmtId="0" fontId="12" fillId="7" borderId="0" xfId="0" applyFont="1" applyFill="1" applyAlignment="1" applyProtection="1">
      <alignment horizontal="center" vertical="center"/>
      <protection locked="0"/>
    </xf>
    <xf numFmtId="9" fontId="0" fillId="0" borderId="5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3" fontId="15" fillId="7" borderId="0" xfId="0" applyNumberFormat="1" applyFont="1" applyFill="1" applyAlignment="1" applyProtection="1">
      <alignment vertical="center" wrapText="1"/>
      <protection locked="0"/>
    </xf>
    <xf numFmtId="0" fontId="21" fillId="8" borderId="0" xfId="0" applyFont="1" applyFill="1" applyAlignment="1" applyProtection="1">
      <alignment vertical="center"/>
      <protection locked="0"/>
    </xf>
    <xf numFmtId="164" fontId="12" fillId="10" borderId="0" xfId="0" applyNumberFormat="1" applyFont="1" applyFill="1" applyAlignment="1">
      <alignment horizontal="center" vertical="center"/>
    </xf>
    <xf numFmtId="0" fontId="23" fillId="7" borderId="15" xfId="0" applyFont="1" applyFill="1" applyBorder="1" applyAlignment="1" applyProtection="1">
      <alignment vertical="center" wrapText="1"/>
      <protection locked="0"/>
    </xf>
    <xf numFmtId="0" fontId="23" fillId="7" borderId="16" xfId="0" applyFont="1" applyFill="1" applyBorder="1" applyAlignment="1" applyProtection="1">
      <alignment vertical="center" wrapText="1"/>
      <protection locked="0"/>
    </xf>
    <xf numFmtId="165" fontId="12" fillId="6" borderId="13" xfId="3" applyNumberFormat="1" applyFont="1" applyFill="1" applyBorder="1" applyAlignment="1" applyProtection="1">
      <alignment horizontal="center" vertical="center"/>
    </xf>
    <xf numFmtId="165" fontId="12" fillId="6" borderId="13" xfId="3" quotePrefix="1" applyNumberFormat="1" applyFont="1" applyFill="1" applyBorder="1" applyAlignment="1" applyProtection="1">
      <alignment horizontal="center" vertical="center" wrapText="1"/>
    </xf>
    <xf numFmtId="3" fontId="15" fillId="7" borderId="0" xfId="0" applyNumberFormat="1" applyFont="1" applyFill="1" applyAlignment="1" applyProtection="1">
      <alignment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3" fillId="8" borderId="0" xfId="0" applyFont="1" applyFill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164" fontId="12" fillId="13" borderId="0" xfId="0" applyNumberFormat="1" applyFont="1" applyFill="1" applyAlignment="1">
      <alignment horizontal="center" vertical="center"/>
    </xf>
    <xf numFmtId="164" fontId="12" fillId="10" borderId="0" xfId="0" applyNumberFormat="1" applyFont="1" applyFill="1" applyAlignment="1">
      <alignment horizontal="center" vertical="center" wrapText="1"/>
    </xf>
    <xf numFmtId="4" fontId="12" fillId="10" borderId="0" xfId="0" applyNumberFormat="1" applyFont="1" applyFill="1" applyAlignment="1">
      <alignment horizontal="center" vertical="center" wrapText="1"/>
    </xf>
    <xf numFmtId="0" fontId="19" fillId="0" borderId="0" xfId="0" applyFont="1" applyProtection="1">
      <protection locked="0"/>
    </xf>
    <xf numFmtId="0" fontId="0" fillId="22" borderId="50" xfId="0" applyFill="1" applyBorder="1"/>
    <xf numFmtId="0" fontId="0" fillId="0" borderId="50" xfId="0" applyBorder="1"/>
    <xf numFmtId="0" fontId="0" fillId="22" borderId="51" xfId="0" applyFill="1" applyBorder="1"/>
    <xf numFmtId="0" fontId="3" fillId="6" borderId="1" xfId="5" applyFont="1" applyFill="1" applyBorder="1" applyAlignment="1">
      <alignment horizontal="left" vertical="center"/>
    </xf>
    <xf numFmtId="0" fontId="3" fillId="6" borderId="1" xfId="5" applyFont="1" applyFill="1" applyBorder="1" applyAlignment="1">
      <alignment horizontal="justify" vertical="center"/>
    </xf>
    <xf numFmtId="0" fontId="13" fillId="13" borderId="0" xfId="0" applyFont="1" applyFill="1" applyAlignment="1">
      <alignment horizontal="center" vertical="center" wrapText="1"/>
    </xf>
    <xf numFmtId="0" fontId="12" fillId="13" borderId="0" xfId="0" applyFont="1" applyFill="1" applyAlignment="1">
      <alignment horizontal="center" vertical="center"/>
    </xf>
    <xf numFmtId="164" fontId="4" fillId="13" borderId="0" xfId="0" applyNumberFormat="1" applyFont="1" applyFill="1" applyAlignment="1">
      <alignment horizontal="center" vertical="center" wrapText="1"/>
    </xf>
    <xf numFmtId="3" fontId="15" fillId="7" borderId="39" xfId="0" applyNumberFormat="1" applyFont="1" applyFill="1" applyBorder="1" applyAlignment="1" applyProtection="1">
      <alignment horizontal="center" wrapText="1"/>
      <protection locked="0"/>
    </xf>
    <xf numFmtId="3" fontId="15" fillId="7" borderId="40" xfId="0" applyNumberFormat="1" applyFont="1" applyFill="1" applyBorder="1" applyAlignment="1" applyProtection="1">
      <alignment horizontal="center" wrapText="1"/>
      <protection locked="0"/>
    </xf>
    <xf numFmtId="3" fontId="14" fillId="7" borderId="0" xfId="0" applyNumberFormat="1" applyFont="1" applyFill="1" applyAlignment="1" applyProtection="1">
      <alignment horizontal="center" vertical="center" wrapText="1"/>
      <protection locked="0"/>
    </xf>
    <xf numFmtId="3" fontId="14" fillId="7" borderId="38" xfId="0" applyNumberFormat="1" applyFont="1" applyFill="1" applyBorder="1" applyAlignment="1" applyProtection="1">
      <alignment horizontal="center" vertical="center" wrapText="1"/>
      <protection locked="0"/>
    </xf>
    <xf numFmtId="3" fontId="15" fillId="7" borderId="39" xfId="0" applyNumberFormat="1" applyFont="1" applyFill="1" applyBorder="1" applyAlignment="1" applyProtection="1">
      <alignment horizontal="center" vertical="center" wrapText="1"/>
      <protection locked="0"/>
    </xf>
    <xf numFmtId="3" fontId="15" fillId="7" borderId="40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6" xfId="0" applyFont="1" applyFill="1" applyBorder="1" applyAlignment="1" applyProtection="1">
      <alignment horizontal="left" vertical="top"/>
      <protection locked="0"/>
    </xf>
    <xf numFmtId="0" fontId="8" fillId="5" borderId="7" xfId="0" applyFont="1" applyFill="1" applyBorder="1" applyAlignment="1" applyProtection="1">
      <alignment horizontal="left" vertical="top"/>
      <protection locked="0"/>
    </xf>
    <xf numFmtId="0" fontId="8" fillId="5" borderId="8" xfId="0" applyFont="1" applyFill="1" applyBorder="1" applyAlignment="1" applyProtection="1">
      <alignment horizontal="left" vertical="top"/>
      <protection locked="0"/>
    </xf>
    <xf numFmtId="3" fontId="14" fillId="7" borderId="47" xfId="0" applyNumberFormat="1" applyFont="1" applyFill="1" applyBorder="1" applyAlignment="1" applyProtection="1">
      <alignment horizontal="center" vertical="center" wrapText="1"/>
      <protection locked="0"/>
    </xf>
    <xf numFmtId="3" fontId="14" fillId="7" borderId="53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32" xfId="0" applyFont="1" applyFill="1" applyBorder="1" applyAlignment="1" applyProtection="1">
      <alignment horizontal="center" vertical="center" textRotation="90"/>
      <protection locked="0"/>
    </xf>
    <xf numFmtId="0" fontId="27" fillId="5" borderId="34" xfId="0" applyFont="1" applyFill="1" applyBorder="1" applyAlignment="1" applyProtection="1">
      <alignment horizontal="center" vertical="center" textRotation="90"/>
      <protection locked="0"/>
    </xf>
    <xf numFmtId="0" fontId="27" fillId="5" borderId="35" xfId="0" applyFont="1" applyFill="1" applyBorder="1" applyAlignment="1" applyProtection="1">
      <alignment horizontal="center" vertical="center" textRotation="90"/>
      <protection locked="0"/>
    </xf>
    <xf numFmtId="0" fontId="25" fillId="7" borderId="15" xfId="0" applyFont="1" applyFill="1" applyBorder="1" applyAlignment="1" applyProtection="1">
      <alignment horizontal="center" vertical="center" wrapText="1"/>
      <protection locked="0"/>
    </xf>
    <xf numFmtId="0" fontId="25" fillId="7" borderId="16" xfId="0" applyFont="1" applyFill="1" applyBorder="1" applyAlignment="1" applyProtection="1">
      <alignment horizontal="center" vertical="center" wrapText="1"/>
      <protection locked="0"/>
    </xf>
    <xf numFmtId="3" fontId="15" fillId="7" borderId="48" xfId="0" applyNumberFormat="1" applyFont="1" applyFill="1" applyBorder="1" applyAlignment="1" applyProtection="1">
      <alignment horizontal="center" vertical="center" wrapText="1"/>
      <protection locked="0"/>
    </xf>
    <xf numFmtId="3" fontId="15" fillId="7" borderId="49" xfId="0" applyNumberFormat="1" applyFont="1" applyFill="1" applyBorder="1" applyAlignment="1" applyProtection="1">
      <alignment horizontal="center" vertical="center" wrapText="1"/>
      <protection locked="0"/>
    </xf>
    <xf numFmtId="3" fontId="15" fillId="7" borderId="43" xfId="0" applyNumberFormat="1" applyFont="1" applyFill="1" applyBorder="1" applyAlignment="1" applyProtection="1">
      <alignment horizontal="center" vertical="center" wrapText="1"/>
      <protection locked="0"/>
    </xf>
    <xf numFmtId="3" fontId="15" fillId="7" borderId="44" xfId="0" applyNumberFormat="1" applyFont="1" applyFill="1" applyBorder="1" applyAlignment="1" applyProtection="1">
      <alignment horizontal="center" vertical="center" wrapText="1"/>
      <protection locked="0"/>
    </xf>
    <xf numFmtId="3" fontId="15" fillId="7" borderId="48" xfId="0" applyNumberFormat="1" applyFont="1" applyFill="1" applyBorder="1" applyAlignment="1" applyProtection="1">
      <alignment horizontal="center" vertical="center"/>
      <protection locked="0"/>
    </xf>
    <xf numFmtId="3" fontId="15" fillId="7" borderId="49" xfId="0" applyNumberFormat="1" applyFont="1" applyFill="1" applyBorder="1" applyAlignment="1" applyProtection="1">
      <alignment horizontal="center" vertical="center"/>
      <protection locked="0"/>
    </xf>
    <xf numFmtId="0" fontId="32" fillId="0" borderId="44" xfId="0" applyFont="1" applyBorder="1" applyAlignment="1" applyProtection="1">
      <alignment horizontal="left" wrapText="1"/>
      <protection locked="0"/>
    </xf>
    <xf numFmtId="0" fontId="32" fillId="0" borderId="45" xfId="0" applyFont="1" applyBorder="1" applyAlignment="1" applyProtection="1">
      <alignment horizontal="left" wrapText="1"/>
      <protection locked="0"/>
    </xf>
    <xf numFmtId="0" fontId="27" fillId="8" borderId="0" xfId="0" applyFont="1" applyFill="1" applyAlignment="1" applyProtection="1">
      <alignment horizontal="center" vertical="center"/>
      <protection locked="0"/>
    </xf>
    <xf numFmtId="0" fontId="25" fillId="7" borderId="15" xfId="0" applyFont="1" applyFill="1" applyBorder="1" applyAlignment="1">
      <alignment horizontal="center" vertical="center" wrapText="1"/>
    </xf>
    <xf numFmtId="0" fontId="25" fillId="7" borderId="16" xfId="0" applyFont="1" applyFill="1" applyBorder="1" applyAlignment="1">
      <alignment horizontal="center" vertical="center" wrapText="1"/>
    </xf>
    <xf numFmtId="0" fontId="27" fillId="8" borderId="0" xfId="0" applyFont="1" applyFill="1" applyAlignment="1">
      <alignment horizontal="center" vertical="center"/>
    </xf>
    <xf numFmtId="0" fontId="32" fillId="0" borderId="44" xfId="0" applyFont="1" applyBorder="1" applyAlignment="1">
      <alignment horizontal="left" wrapText="1"/>
    </xf>
    <xf numFmtId="0" fontId="32" fillId="0" borderId="45" xfId="0" applyFont="1" applyBorder="1" applyAlignment="1">
      <alignment horizontal="left" wrapText="1"/>
    </xf>
    <xf numFmtId="3" fontId="15" fillId="7" borderId="9" xfId="0" applyNumberFormat="1" applyFont="1" applyFill="1" applyBorder="1" applyAlignment="1" applyProtection="1">
      <alignment horizontal="center" vertical="center" wrapText="1"/>
      <protection locked="0"/>
    </xf>
    <xf numFmtId="3" fontId="15" fillId="7" borderId="11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37" xfId="0" applyFont="1" applyFill="1" applyBorder="1" applyAlignment="1" applyProtection="1">
      <alignment horizontal="center" vertical="center" wrapText="1"/>
      <protection locked="0"/>
    </xf>
    <xf numFmtId="0" fontId="12" fillId="6" borderId="14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Alignment="1">
      <alignment horizontal="center"/>
    </xf>
    <xf numFmtId="0" fontId="1" fillId="5" borderId="36" xfId="0" applyFont="1" applyFill="1" applyBorder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1" fillId="5" borderId="28" xfId="0" applyFont="1" applyFill="1" applyBorder="1" applyAlignment="1">
      <alignment horizontal="center" wrapText="1"/>
    </xf>
    <xf numFmtId="0" fontId="1" fillId="8" borderId="31" xfId="0" applyFont="1" applyFill="1" applyBorder="1" applyAlignment="1">
      <alignment horizontal="center" wrapText="1"/>
    </xf>
    <xf numFmtId="0" fontId="1" fillId="8" borderId="26" xfId="0" applyFont="1" applyFill="1" applyBorder="1" applyAlignment="1">
      <alignment horizontal="center" wrapText="1"/>
    </xf>
    <xf numFmtId="0" fontId="1" fillId="8" borderId="31" xfId="0" applyFont="1" applyFill="1" applyBorder="1" applyAlignment="1">
      <alignment horizontal="center"/>
    </xf>
    <xf numFmtId="0" fontId="1" fillId="8" borderId="25" xfId="0" applyFont="1" applyFill="1" applyBorder="1" applyAlignment="1">
      <alignment horizontal="center"/>
    </xf>
    <xf numFmtId="0" fontId="1" fillId="8" borderId="28" xfId="0" applyFont="1" applyFill="1" applyBorder="1" applyAlignment="1">
      <alignment horizontal="center"/>
    </xf>
    <xf numFmtId="0" fontId="1" fillId="8" borderId="36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8" borderId="25" xfId="0" applyFont="1" applyFill="1" applyBorder="1" applyAlignment="1">
      <alignment horizontal="center" wrapText="1"/>
    </xf>
    <xf numFmtId="0" fontId="1" fillId="8" borderId="26" xfId="0" applyFont="1" applyFill="1" applyBorder="1" applyAlignment="1">
      <alignment horizontal="center"/>
    </xf>
    <xf numFmtId="0" fontId="1" fillId="8" borderId="0" xfId="0" applyFont="1" applyFill="1" applyAlignment="1">
      <alignment horizontal="center" wrapText="1"/>
    </xf>
    <xf numFmtId="0" fontId="1" fillId="8" borderId="28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/>
    </xf>
    <xf numFmtId="0" fontId="1" fillId="16" borderId="36" xfId="0" applyFont="1" applyFill="1" applyBorder="1" applyAlignment="1">
      <alignment horizontal="center" wrapText="1"/>
    </xf>
    <xf numFmtId="0" fontId="1" fillId="16" borderId="0" xfId="0" applyFont="1" applyFill="1" applyAlignment="1">
      <alignment horizontal="center" wrapText="1"/>
    </xf>
    <xf numFmtId="0" fontId="1" fillId="16" borderId="28" xfId="0" applyFont="1" applyFill="1" applyBorder="1" applyAlignment="1">
      <alignment horizontal="center" wrapText="1"/>
    </xf>
    <xf numFmtId="0" fontId="2" fillId="15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28" xfId="0" applyFont="1" applyFill="1" applyBorder="1" applyAlignment="1">
      <alignment horizontal="center" wrapText="1"/>
    </xf>
    <xf numFmtId="0" fontId="1" fillId="2" borderId="36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center" wrapText="1"/>
    </xf>
    <xf numFmtId="0" fontId="2" fillId="17" borderId="0" xfId="0" applyFont="1" applyFill="1" applyAlignment="1">
      <alignment horizontal="center"/>
    </xf>
    <xf numFmtId="0" fontId="1" fillId="19" borderId="0" xfId="0" applyFont="1" applyFill="1" applyAlignment="1">
      <alignment horizontal="center"/>
    </xf>
    <xf numFmtId="0" fontId="1" fillId="19" borderId="28" xfId="0" applyFont="1" applyFill="1" applyBorder="1" applyAlignment="1">
      <alignment horizontal="center"/>
    </xf>
    <xf numFmtId="0" fontId="2" fillId="18" borderId="0" xfId="0" applyFont="1" applyFill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37" fillId="9" borderId="0" xfId="0" applyFont="1" applyFill="1" applyAlignment="1">
      <alignment horizontal="center"/>
    </xf>
    <xf numFmtId="0" fontId="1" fillId="5" borderId="31" xfId="0" applyFont="1" applyFill="1" applyBorder="1" applyAlignment="1">
      <alignment horizontal="center" wrapText="1"/>
    </xf>
    <xf numFmtId="0" fontId="1" fillId="5" borderId="25" xfId="0" applyFont="1" applyFill="1" applyBorder="1" applyAlignment="1">
      <alignment horizontal="center" wrapText="1"/>
    </xf>
    <xf numFmtId="0" fontId="1" fillId="5" borderId="26" xfId="0" applyFont="1" applyFill="1" applyBorder="1" applyAlignment="1">
      <alignment horizontal="center" wrapText="1"/>
    </xf>
    <xf numFmtId="0" fontId="2" fillId="9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24" xfId="0" applyFont="1" applyFill="1" applyBorder="1" applyAlignment="1">
      <alignment horizontal="center" wrapText="1"/>
    </xf>
    <xf numFmtId="0" fontId="1" fillId="4" borderId="26" xfId="0" applyFont="1" applyFill="1" applyBorder="1" applyAlignment="1">
      <alignment horizontal="center" wrapText="1"/>
    </xf>
    <xf numFmtId="0" fontId="0" fillId="4" borderId="31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164" fontId="12" fillId="6" borderId="0" xfId="0" applyNumberFormat="1" applyFont="1" applyFill="1" applyAlignment="1" applyProtection="1">
      <alignment horizontal="center"/>
      <protection locked="0"/>
    </xf>
    <xf numFmtId="164" fontId="12" fillId="6" borderId="0" xfId="0" applyNumberFormat="1" applyFont="1" applyFill="1" applyAlignment="1" applyProtection="1">
      <alignment horizontal="left" vertical="top"/>
      <protection locked="0"/>
    </xf>
    <xf numFmtId="164" fontId="12" fillId="6" borderId="0" xfId="0" applyNumberFormat="1" applyFont="1" applyFill="1" applyAlignment="1" applyProtection="1">
      <alignment vertical="center"/>
      <protection locked="0"/>
    </xf>
    <xf numFmtId="164" fontId="12" fillId="0" borderId="0" xfId="0" applyNumberFormat="1" applyFont="1" applyFill="1" applyAlignment="1" applyProtection="1">
      <alignment horizontal="center"/>
      <protection locked="0"/>
    </xf>
    <xf numFmtId="0" fontId="23" fillId="7" borderId="16" xfId="0" applyFont="1" applyFill="1" applyBorder="1" applyAlignment="1" applyProtection="1">
      <alignment horizontal="center" vertical="center" wrapText="1"/>
      <protection locked="0"/>
    </xf>
    <xf numFmtId="0" fontId="8" fillId="5" borderId="0" xfId="0" applyFont="1" applyFill="1" applyAlignment="1" applyProtection="1">
      <alignment horizontal="center" vertical="top" wrapText="1"/>
      <protection locked="0"/>
    </xf>
    <xf numFmtId="0" fontId="21" fillId="8" borderId="0" xfId="0" applyFont="1" applyFill="1" applyAlignment="1" applyProtection="1">
      <alignment horizontal="center" vertical="center"/>
      <protection locked="0"/>
    </xf>
    <xf numFmtId="0" fontId="19" fillId="0" borderId="46" xfId="0" applyFont="1" applyBorder="1" applyProtection="1">
      <protection locked="0"/>
    </xf>
    <xf numFmtId="0" fontId="19" fillId="0" borderId="47" xfId="0" applyFont="1" applyBorder="1" applyProtection="1">
      <protection locked="0"/>
    </xf>
    <xf numFmtId="3" fontId="15" fillId="7" borderId="0" xfId="0" applyNumberFormat="1" applyFont="1" applyFill="1" applyAlignment="1" applyProtection="1">
      <alignment horizontal="center" vertical="center" wrapText="1"/>
      <protection locked="0"/>
    </xf>
    <xf numFmtId="3" fontId="13" fillId="0" borderId="43" xfId="0" applyNumberFormat="1" applyFont="1" applyBorder="1" applyProtection="1">
      <protection locked="0"/>
    </xf>
    <xf numFmtId="3" fontId="13" fillId="0" borderId="44" xfId="0" applyNumberFormat="1" applyFont="1" applyBorder="1" applyProtection="1">
      <protection locked="0"/>
    </xf>
    <xf numFmtId="3" fontId="13" fillId="0" borderId="45" xfId="0" applyNumberFormat="1" applyFont="1" applyBorder="1" applyProtection="1">
      <protection locked="0"/>
    </xf>
    <xf numFmtId="164" fontId="12" fillId="6" borderId="14" xfId="0" applyNumberFormat="1" applyFont="1" applyFill="1" applyBorder="1" applyAlignment="1" applyProtection="1">
      <alignment horizontal="center" vertical="center"/>
      <protection locked="0"/>
    </xf>
    <xf numFmtId="3" fontId="4" fillId="10" borderId="11" xfId="0" applyNumberFormat="1" applyFont="1" applyFill="1" applyBorder="1" applyAlignment="1" applyProtection="1">
      <alignment horizontal="center" vertical="center" wrapText="1"/>
    </xf>
    <xf numFmtId="0" fontId="12" fillId="21" borderId="13" xfId="0" applyFont="1" applyFill="1" applyBorder="1" applyAlignment="1" applyProtection="1">
      <alignment horizontal="center" vertical="center" wrapText="1"/>
    </xf>
    <xf numFmtId="164" fontId="12" fillId="10" borderId="14" xfId="0" applyNumberFormat="1" applyFont="1" applyFill="1" applyBorder="1" applyAlignment="1" applyProtection="1">
      <alignment horizontal="center" vertical="center"/>
    </xf>
    <xf numFmtId="164" fontId="24" fillId="10" borderId="0" xfId="0" applyNumberFormat="1" applyFont="1" applyFill="1" applyAlignment="1" applyProtection="1">
      <alignment horizontal="center"/>
    </xf>
    <xf numFmtId="3" fontId="13" fillId="10" borderId="3" xfId="0" applyNumberFormat="1" applyFont="1" applyFill="1" applyBorder="1" applyProtection="1"/>
    <xf numFmtId="0" fontId="12" fillId="6" borderId="0" xfId="0" applyFont="1" applyFill="1" applyAlignment="1" applyProtection="1">
      <alignment horizontal="center" vertical="center" wrapText="1"/>
    </xf>
    <xf numFmtId="0" fontId="12" fillId="6" borderId="13" xfId="0" applyFont="1" applyFill="1" applyBorder="1" applyAlignment="1" applyProtection="1">
      <alignment horizontal="center" vertical="center" wrapText="1"/>
    </xf>
    <xf numFmtId="164" fontId="12" fillId="10" borderId="0" xfId="0" applyNumberFormat="1" applyFont="1" applyFill="1" applyAlignment="1" applyProtection="1">
      <alignment horizontal="center" vertical="center"/>
    </xf>
    <xf numFmtId="0" fontId="27" fillId="8" borderId="0" xfId="0" applyFont="1" applyFill="1" applyAlignment="1" applyProtection="1">
      <alignment vertical="center"/>
      <protection locked="0"/>
    </xf>
    <xf numFmtId="3" fontId="4" fillId="0" borderId="0" xfId="0" applyNumberFormat="1" applyFont="1" applyAlignment="1" applyProtection="1">
      <alignment horizontal="center" vertical="center" wrapText="1"/>
      <protection locked="0"/>
    </xf>
    <xf numFmtId="3" fontId="4" fillId="10" borderId="14" xfId="0" applyNumberFormat="1" applyFont="1" applyFill="1" applyBorder="1" applyAlignment="1" applyProtection="1">
      <alignment horizontal="center" vertical="center"/>
    </xf>
    <xf numFmtId="0" fontId="0" fillId="7" borderId="0" xfId="0" applyFill="1" applyProtection="1">
      <protection locked="0"/>
    </xf>
    <xf numFmtId="3" fontId="15" fillId="7" borderId="48" xfId="0" applyNumberFormat="1" applyFont="1" applyFill="1" applyBorder="1" applyAlignment="1" applyProtection="1">
      <alignment horizontal="right" vertical="center" wrapText="1"/>
      <protection locked="0"/>
    </xf>
    <xf numFmtId="3" fontId="15" fillId="7" borderId="49" xfId="0" applyNumberFormat="1" applyFont="1" applyFill="1" applyBorder="1" applyAlignment="1" applyProtection="1">
      <alignment horizontal="right" vertical="center" wrapText="1"/>
      <protection locked="0"/>
    </xf>
    <xf numFmtId="0" fontId="38" fillId="0" borderId="0" xfId="0" applyFont="1" applyAlignment="1" applyProtection="1">
      <alignment horizontal="center" vertical="center"/>
      <protection locked="0"/>
    </xf>
  </cellXfs>
  <cellStyles count="7">
    <cellStyle name="Enllaç" xfId="4" builtinId="8"/>
    <cellStyle name="Moneda" xfId="6" builtinId="4"/>
    <cellStyle name="Normal" xfId="0" builtinId="0"/>
    <cellStyle name="Normal 2" xfId="1" xr:uid="{00000000-0005-0000-0000-000003000000}"/>
    <cellStyle name="Normal 6 2" xfId="2" xr:uid="{00000000-0005-0000-0000-000004000000}"/>
    <cellStyle name="Normal_Full1_1 2" xfId="5" xr:uid="{00000000-0005-0000-0000-000005000000}"/>
    <cellStyle name="Percentatge 2" xfId="3" xr:uid="{00000000-0005-0000-0000-000006000000}"/>
  </cellStyles>
  <dxfs count="3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numFmt numFmtId="3" formatCode="#,##0"/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numFmt numFmtId="3" formatCode="#,##0"/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numFmt numFmtId="3" formatCode="#,##0"/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numFmt numFmtId="3" formatCode="#,##0"/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numFmt numFmtId="3" formatCode="#,##0"/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numFmt numFmtId="3" formatCode="#,##0"/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numFmt numFmtId="3" formatCode="#,##0"/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numFmt numFmtId="3" formatCode="#,##0"/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numFmt numFmtId="3" formatCode="#,##0"/>
    </dxf>
    <dxf>
      <numFmt numFmtId="3" formatCode="#,##0"/>
    </dxf>
    <dxf>
      <numFmt numFmtId="3" formatCode="#,##0"/>
    </dxf>
    <dxf>
      <numFmt numFmtId="165" formatCode="0.0"/>
    </dxf>
    <dxf>
      <numFmt numFmtId="165" formatCode="0.0"/>
    </dxf>
    <dxf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7" tint="0.79998168889431442"/>
          <bgColor theme="7" tint="0.79998168889431442"/>
        </patternFill>
      </fill>
      <border diagonalUp="0" diagonalDown="0">
        <left/>
        <right/>
        <top style="thin">
          <color theme="7"/>
        </top>
        <bottom style="thin">
          <color theme="7"/>
        </bottom>
        <vertical/>
        <horizontal/>
      </border>
      <protection locked="1" hidden="0"/>
    </dxf>
    <dxf>
      <border diagonalUp="0" diagonalDown="0">
        <left/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7" tint="0.79998168889431442"/>
          <bgColor theme="7" tint="0.79998168889431442"/>
        </patternFill>
      </fill>
      <protection locked="1" hidden="0"/>
    </dxf>
    <dxf>
      <protection locked="1" hidden="0"/>
    </dxf>
    <dxf>
      <protection locked="1" hidden="0"/>
    </dxf>
    <dxf>
      <border diagonalUp="0" diagonalDown="0"/>
    </dxf>
    <dxf>
      <protection locked="1" hidden="0"/>
    </dxf>
    <dxf>
      <protection locked="1" hidden="0"/>
    </dxf>
    <dxf>
      <border outline="0">
        <bottom style="medium">
          <color indexed="64"/>
        </bottom>
      </border>
    </dxf>
  </dxfs>
  <tableStyles count="0" defaultTableStyle="TableStyleMedium2" defaultPivotStyle="PivotStyleLight16"/>
  <colors>
    <mruColors>
      <color rgb="FFFCE8E8"/>
      <color rgb="FFF9CBCB"/>
      <color rgb="FFFF8B8B"/>
      <color rgb="FFCCCC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114300</xdr:rowOff>
    </xdr:to>
    <xdr:sp macro="" textlink="">
      <xdr:nvSpPr>
        <xdr:cNvPr id="6145" name="AutoShape 1" descr="Archivo:Logotipo de la Generalitat de Catalunya.svg - Wikipedia, la  enciclopedia libre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>
          <a:spLocks noChangeAspect="1" noChangeArrowheads="1"/>
        </xdr:cNvSpPr>
      </xdr:nvSpPr>
      <xdr:spPr bwMode="auto">
        <a:xfrm>
          <a:off x="401955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7</xdr:row>
      <xdr:rowOff>38100</xdr:rowOff>
    </xdr:to>
    <xdr:sp macro="" textlink="">
      <xdr:nvSpPr>
        <xdr:cNvPr id="6147" name="AutoShape 3" descr="Archivo:Logotipo de la Generalitat de Catalunya.svg - Wikipedia, la  enciclopedia libre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>
          <a:spLocks noChangeAspect="1" noChangeArrowheads="1"/>
        </xdr:cNvSpPr>
      </xdr:nvSpPr>
      <xdr:spPr bwMode="auto">
        <a:xfrm>
          <a:off x="4019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</xdr:colOff>
      <xdr:row>1</xdr:row>
      <xdr:rowOff>0</xdr:rowOff>
    </xdr:from>
    <xdr:to>
      <xdr:col>1</xdr:col>
      <xdr:colOff>1466851</xdr:colOff>
      <xdr:row>3</xdr:row>
      <xdr:rowOff>44632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466850" cy="4256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95251</xdr:colOff>
      <xdr:row>2</xdr:row>
      <xdr:rowOff>122464</xdr:rowOff>
    </xdr:from>
    <xdr:to>
      <xdr:col>5</xdr:col>
      <xdr:colOff>697565</xdr:colOff>
      <xdr:row>2</xdr:row>
      <xdr:rowOff>435429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58" y="312964"/>
          <a:ext cx="1078564" cy="312965"/>
        </a:xfrm>
        <a:prstGeom prst="rect">
          <a:avLst/>
        </a:prstGeom>
      </xdr:spPr>
    </xdr:pic>
    <xdr:clientData/>
  </xdr:twoCellAnchor>
  <xdr:twoCellAnchor>
    <xdr:from>
      <xdr:col>4</xdr:col>
      <xdr:colOff>394607</xdr:colOff>
      <xdr:row>4</xdr:row>
      <xdr:rowOff>190500</xdr:rowOff>
    </xdr:from>
    <xdr:to>
      <xdr:col>5</xdr:col>
      <xdr:colOff>1233714</xdr:colOff>
      <xdr:row>7</xdr:row>
      <xdr:rowOff>267021</xdr:rowOff>
    </xdr:to>
    <xdr:sp macro="" textlink="">
      <xdr:nvSpPr>
        <xdr:cNvPr id="3" name="Procés predefini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11464" y="1152071"/>
          <a:ext cx="1338036" cy="1083450"/>
        </a:xfrm>
        <a:prstGeom prst="flowChartPredefinedProcess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  <xdr:oneCellAnchor>
    <xdr:from>
      <xdr:col>5</xdr:col>
      <xdr:colOff>75506</xdr:colOff>
      <xdr:row>4</xdr:row>
      <xdr:rowOff>244449</xdr:rowOff>
    </xdr:from>
    <xdr:ext cx="1148027" cy="914353"/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91292" y="1206020"/>
          <a:ext cx="1148027" cy="9143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1050" i="1">
              <a:solidFill>
                <a:schemeClr val="tx1">
                  <a:lumMod val="50000"/>
                  <a:lumOff val="50000"/>
                </a:schemeClr>
              </a:solidFill>
            </a:rPr>
            <a:t>En cas de voler esborrar informació esborrar</a:t>
          </a:r>
          <a:r>
            <a:rPr lang="ca-ES" sz="1050" i="1" baseline="0">
              <a:solidFill>
                <a:schemeClr val="tx1">
                  <a:lumMod val="50000"/>
                  <a:lumOff val="50000"/>
                </a:schemeClr>
              </a:solidFill>
            </a:rPr>
            <a:t> casella per casella</a:t>
          </a:r>
          <a:endParaRPr lang="ca-ES" sz="1050" i="1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1042147</xdr:colOff>
      <xdr:row>45</xdr:row>
      <xdr:rowOff>100852</xdr:rowOff>
    </xdr:from>
    <xdr:to>
      <xdr:col>4</xdr:col>
      <xdr:colOff>1042147</xdr:colOff>
      <xdr:row>46</xdr:row>
      <xdr:rowOff>169499</xdr:rowOff>
    </xdr:to>
    <xdr:cxnSp macro="">
      <xdr:nvCxnSpPr>
        <xdr:cNvPr id="3" name="Connector de fletxa rect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H="1">
          <a:off x="5009029" y="15262411"/>
          <a:ext cx="0" cy="36000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235323</xdr:colOff>
      <xdr:row>1</xdr:row>
      <xdr:rowOff>67235</xdr:rowOff>
    </xdr:from>
    <xdr:to>
      <xdr:col>2</xdr:col>
      <xdr:colOff>1086970</xdr:colOff>
      <xdr:row>1</xdr:row>
      <xdr:rowOff>314356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88" y="268941"/>
          <a:ext cx="851647" cy="247121"/>
        </a:xfrm>
        <a:prstGeom prst="rect">
          <a:avLst/>
        </a:prstGeom>
      </xdr:spPr>
    </xdr:pic>
    <xdr:clientData/>
  </xdr:twoCellAnchor>
  <xdr:twoCellAnchor>
    <xdr:from>
      <xdr:col>2</xdr:col>
      <xdr:colOff>233817</xdr:colOff>
      <xdr:row>73</xdr:row>
      <xdr:rowOff>135608</xdr:rowOff>
    </xdr:from>
    <xdr:to>
      <xdr:col>2</xdr:col>
      <xdr:colOff>1518397</xdr:colOff>
      <xdr:row>78</xdr:row>
      <xdr:rowOff>142875</xdr:rowOff>
    </xdr:to>
    <xdr:sp macro="" textlink="">
      <xdr:nvSpPr>
        <xdr:cNvPr id="8" name="Rectangle arrodoni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881642" y="23167058"/>
          <a:ext cx="1284580" cy="1112167"/>
        </a:xfrm>
        <a:prstGeom prst="roundRect">
          <a:avLst/>
        </a:prstGeom>
        <a:solidFill>
          <a:srgbClr val="FCE8E8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En cas de Consell Comarcal afegir una fila per cada municipi si es cobra taxa</a:t>
          </a:r>
          <a:endParaRPr lang="ca-ES">
            <a:solidFill>
              <a:srgbClr val="C00000"/>
            </a:solidFill>
            <a:effectLst/>
          </a:endParaRPr>
        </a:p>
        <a:p>
          <a:pPr algn="l"/>
          <a:endParaRPr lang="ca-ES" sz="1100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1097858</xdr:colOff>
      <xdr:row>69</xdr:row>
      <xdr:rowOff>155568</xdr:rowOff>
    </xdr:from>
    <xdr:to>
      <xdr:col>3</xdr:col>
      <xdr:colOff>561152</xdr:colOff>
      <xdr:row>78</xdr:row>
      <xdr:rowOff>139420</xdr:rowOff>
    </xdr:to>
    <xdr:sp macro="" textlink="">
      <xdr:nvSpPr>
        <xdr:cNvPr id="9" name="Arc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 rot="16384589">
          <a:off x="2087035" y="22508244"/>
          <a:ext cx="2505176" cy="1189000"/>
        </a:xfrm>
        <a:prstGeom prst="arc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  <xdr:twoCellAnchor>
    <xdr:from>
      <xdr:col>2</xdr:col>
      <xdr:colOff>1108483</xdr:colOff>
      <xdr:row>74</xdr:row>
      <xdr:rowOff>57150</xdr:rowOff>
    </xdr:from>
    <xdr:to>
      <xdr:col>3</xdr:col>
      <xdr:colOff>586144</xdr:colOff>
      <xdr:row>79</xdr:row>
      <xdr:rowOff>660502</xdr:rowOff>
    </xdr:to>
    <xdr:sp macro="" textlink="">
      <xdr:nvSpPr>
        <xdr:cNvPr id="10" name="Arc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 rot="10545346">
          <a:off x="2756308" y="23364825"/>
          <a:ext cx="1201686" cy="1727302"/>
        </a:xfrm>
        <a:prstGeom prst="arc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  <xdr:twoCellAnchor>
    <xdr:from>
      <xdr:col>2</xdr:col>
      <xdr:colOff>225418</xdr:colOff>
      <xdr:row>3</xdr:row>
      <xdr:rowOff>10726</xdr:rowOff>
    </xdr:from>
    <xdr:to>
      <xdr:col>2</xdr:col>
      <xdr:colOff>1609726</xdr:colOff>
      <xdr:row>9</xdr:row>
      <xdr:rowOff>285751</xdr:rowOff>
    </xdr:to>
    <xdr:sp macro="" textlink="">
      <xdr:nvSpPr>
        <xdr:cNvPr id="2" name="Procés predefini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73243" y="782251"/>
          <a:ext cx="1384308" cy="1103700"/>
        </a:xfrm>
        <a:prstGeom prst="flowChartPredefinedProcess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  <xdr:oneCellAnchor>
    <xdr:from>
      <xdr:col>2</xdr:col>
      <xdr:colOff>400820</xdr:colOff>
      <xdr:row>4</xdr:row>
      <xdr:rowOff>96880</xdr:rowOff>
    </xdr:from>
    <xdr:ext cx="1148027" cy="914353"/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049059" y="892010"/>
          <a:ext cx="1148027" cy="9143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1050" i="1">
              <a:solidFill>
                <a:schemeClr val="tx1">
                  <a:lumMod val="50000"/>
                  <a:lumOff val="50000"/>
                </a:schemeClr>
              </a:solidFill>
            </a:rPr>
            <a:t>En cas de voler esborrar informació esborrar</a:t>
          </a:r>
          <a:r>
            <a:rPr lang="ca-ES" sz="1050" i="1" baseline="0">
              <a:solidFill>
                <a:schemeClr val="tx1">
                  <a:lumMod val="50000"/>
                  <a:lumOff val="50000"/>
                </a:schemeClr>
              </a:solidFill>
            </a:rPr>
            <a:t> casella per casella</a:t>
          </a:r>
          <a:endParaRPr lang="ca-ES" sz="1050" i="1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145676</xdr:colOff>
      <xdr:row>1</xdr:row>
      <xdr:rowOff>156882</xdr:rowOff>
    </xdr:from>
    <xdr:to>
      <xdr:col>2</xdr:col>
      <xdr:colOff>997323</xdr:colOff>
      <xdr:row>1</xdr:row>
      <xdr:rowOff>404003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441" y="358588"/>
          <a:ext cx="851647" cy="247121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2</xdr:row>
      <xdr:rowOff>56030</xdr:rowOff>
    </xdr:from>
    <xdr:to>
      <xdr:col>3</xdr:col>
      <xdr:colOff>369794</xdr:colOff>
      <xdr:row>7</xdr:row>
      <xdr:rowOff>78441</xdr:rowOff>
    </xdr:to>
    <xdr:sp macro="" textlink="">
      <xdr:nvSpPr>
        <xdr:cNvPr id="3" name="Procés predefini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66265" y="851648"/>
          <a:ext cx="1288676" cy="851646"/>
        </a:xfrm>
        <a:prstGeom prst="flowChartPredefinedProcess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  <xdr:oneCellAnchor>
    <xdr:from>
      <xdr:col>2</xdr:col>
      <xdr:colOff>324970</xdr:colOff>
      <xdr:row>2</xdr:row>
      <xdr:rowOff>22411</xdr:rowOff>
    </xdr:from>
    <xdr:ext cx="1148027" cy="914353"/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400735" y="818029"/>
          <a:ext cx="1148027" cy="9143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1050" i="1">
              <a:solidFill>
                <a:schemeClr val="tx1">
                  <a:lumMod val="50000"/>
                  <a:lumOff val="50000"/>
                </a:schemeClr>
              </a:solidFill>
            </a:rPr>
            <a:t>En cas de voler esborrar informació esborrar</a:t>
          </a:r>
          <a:r>
            <a:rPr lang="ca-ES" sz="1050" i="1" baseline="0">
              <a:solidFill>
                <a:schemeClr val="tx1">
                  <a:lumMod val="50000"/>
                  <a:lumOff val="50000"/>
                </a:schemeClr>
              </a:solidFill>
            </a:rPr>
            <a:t> casella per casella</a:t>
          </a:r>
          <a:endParaRPr lang="ca-ES" sz="1050" i="1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1</xdr:row>
      <xdr:rowOff>142875</xdr:rowOff>
    </xdr:from>
    <xdr:to>
      <xdr:col>3</xdr:col>
      <xdr:colOff>299197</xdr:colOff>
      <xdr:row>1</xdr:row>
      <xdr:rowOff>389996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342900"/>
          <a:ext cx="851647" cy="2471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257735</xdr:colOff>
      <xdr:row>1</xdr:row>
      <xdr:rowOff>156882</xdr:rowOff>
    </xdr:from>
    <xdr:to>
      <xdr:col>3</xdr:col>
      <xdr:colOff>257735</xdr:colOff>
      <xdr:row>1</xdr:row>
      <xdr:rowOff>404003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176" y="358588"/>
          <a:ext cx="851647" cy="247121"/>
        </a:xfrm>
        <a:prstGeom prst="rect">
          <a:avLst/>
        </a:prstGeom>
      </xdr:spPr>
    </xdr:pic>
    <xdr:clientData/>
  </xdr:twoCellAnchor>
  <xdr:twoCellAnchor>
    <xdr:from>
      <xdr:col>3</xdr:col>
      <xdr:colOff>7327</xdr:colOff>
      <xdr:row>7</xdr:row>
      <xdr:rowOff>212481</xdr:rowOff>
    </xdr:from>
    <xdr:to>
      <xdr:col>5</xdr:col>
      <xdr:colOff>447675</xdr:colOff>
      <xdr:row>7</xdr:row>
      <xdr:rowOff>2403231</xdr:rowOff>
    </xdr:to>
    <xdr:sp macro="" textlink="">
      <xdr:nvSpPr>
        <xdr:cNvPr id="5" name="Diagrama de flux: procés predefinit 4">
          <a:extLst>
            <a:ext uri="{FF2B5EF4-FFF2-40B4-BE49-F238E27FC236}">
              <a16:creationId xmlns:a16="http://schemas.microsoft.com/office/drawing/2014/main" id="{393724B7-C2CA-42E1-ACCF-03BD706A31CB}"/>
            </a:ext>
          </a:extLst>
        </xdr:cNvPr>
        <xdr:cNvSpPr/>
      </xdr:nvSpPr>
      <xdr:spPr>
        <a:xfrm>
          <a:off x="1707173" y="1890346"/>
          <a:ext cx="5862271" cy="2190750"/>
        </a:xfrm>
        <a:prstGeom prst="flowChartPredefinedProcess">
          <a:avLst/>
        </a:prstGeom>
        <a:solidFill>
          <a:srgbClr val="FCE8E8"/>
        </a:solidFill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a-ES" sz="1100" b="1">
              <a:solidFill>
                <a:srgbClr val="C00000"/>
              </a:solidFill>
            </a:rPr>
            <a:t>El següent apartat</a:t>
          </a:r>
          <a:r>
            <a:rPr lang="ca-ES" sz="1100" b="1" baseline="0">
              <a:solidFill>
                <a:srgbClr val="C00000"/>
              </a:solidFill>
            </a:rPr>
            <a:t> n</a:t>
          </a:r>
          <a:r>
            <a:rPr lang="ca-ES" sz="1100" b="1">
              <a:solidFill>
                <a:srgbClr val="C00000"/>
              </a:solidFill>
            </a:rPr>
            <a:t>omés caldrà que sigui omplert</a:t>
          </a:r>
          <a:r>
            <a:rPr lang="ca-ES" sz="1100" b="1" baseline="0">
              <a:solidFill>
                <a:srgbClr val="C00000"/>
              </a:solidFill>
            </a:rPr>
            <a:t> pels </a:t>
          </a:r>
          <a:r>
            <a:rPr lang="ca-ES" sz="1100" b="1">
              <a:solidFill>
                <a:srgbClr val="C00000"/>
              </a:solidFill>
            </a:rPr>
            <a:t>ens locals indicats a continuació</a:t>
          </a:r>
          <a:r>
            <a:rPr lang="ca-ES" sz="1100" b="1" baseline="0">
              <a:solidFill>
                <a:srgbClr val="C00000"/>
              </a:solidFill>
            </a:rPr>
            <a:t>:</a:t>
          </a:r>
        </a:p>
        <a:p>
          <a:pPr algn="l"/>
          <a:r>
            <a:rPr lang="ca-ES" sz="1100" baseline="0">
              <a:solidFill>
                <a:srgbClr val="C00000"/>
              </a:solidFill>
            </a:rPr>
            <a:t>- Ajuntament de Figueres	                       - Ajuntament de Sabadell</a:t>
          </a:r>
        </a:p>
        <a:p>
          <a:pPr algn="l"/>
          <a:r>
            <a:rPr lang="ca-ES" sz="1100" baseline="0">
              <a:solidFill>
                <a:srgbClr val="C00000"/>
              </a:solidFill>
            </a:rPr>
            <a:t>- Ajuntament de Girona	                       - Ajuntament de Salou </a:t>
          </a:r>
        </a:p>
        <a:p>
          <a:pPr algn="l"/>
          <a:r>
            <a:rPr lang="ca-ES" sz="1100" baseline="0">
              <a:solidFill>
                <a:srgbClr val="C00000"/>
              </a:solidFill>
            </a:rPr>
            <a:t>- Ajuntament de l'Hospitalet de Llobregat       - Ajuntament Sant Boi de</a:t>
          </a:r>
        </a:p>
        <a:p>
          <a:pPr algn="l"/>
          <a:r>
            <a:rPr lang="ca-ES" sz="1100" baseline="0">
              <a:solidFill>
                <a:srgbClr val="C00000"/>
              </a:solidFill>
            </a:rPr>
            <a:t>- Ajuntament de Lleida	                           Llobregat</a:t>
          </a:r>
        </a:p>
        <a:p>
          <a:pPr algn="l"/>
          <a:r>
            <a:rPr lang="ca-ES" sz="1100" baseline="0">
              <a:solidFill>
                <a:srgbClr val="C00000"/>
              </a:solidFill>
            </a:rPr>
            <a:t>- Ajuntament de Manresa	                        - Ajuntament de Sant Cugat</a:t>
          </a:r>
        </a:p>
        <a:p>
          <a:pPr algn="l"/>
          <a:r>
            <a:rPr lang="ca-ES" sz="1100" baseline="0">
              <a:solidFill>
                <a:srgbClr val="C00000"/>
              </a:solidFill>
            </a:rPr>
            <a:t>- Ajuntament de Reus		del Vallès</a:t>
          </a:r>
        </a:p>
        <a:p>
          <a:pPr algn="l"/>
          <a:r>
            <a:rPr lang="ca-ES" sz="1100" baseline="0">
              <a:solidFill>
                <a:srgbClr val="C00000"/>
              </a:solidFill>
            </a:rPr>
            <a:t>- Ajuntament de Rubí	                        - Consell Comarcal del</a:t>
          </a:r>
        </a:p>
        <a:p>
          <a:pPr algn="l"/>
          <a:r>
            <a:rPr lang="ca-ES" sz="1100" baseline="0">
              <a:solidFill>
                <a:srgbClr val="C00000"/>
              </a:solidFill>
            </a:rPr>
            <a:t>- Ajuntament de Santa Coloma de                         Maresme</a:t>
          </a:r>
        </a:p>
        <a:p>
          <a:pPr algn="l"/>
          <a:r>
            <a:rPr lang="ca-ES" sz="1100" baseline="0">
              <a:solidFill>
                <a:srgbClr val="C00000"/>
              </a:solidFill>
            </a:rPr>
            <a:t>   Gramenet    </a:t>
          </a:r>
        </a:p>
        <a:p>
          <a:pPr algn="l"/>
          <a:r>
            <a:rPr lang="ca-ES" sz="1100" baseline="0">
              <a:solidFill>
                <a:srgbClr val="C00000"/>
              </a:solidFill>
            </a:rPr>
            <a:t>- Ajuntament de Barcelona</a:t>
          </a:r>
          <a:endParaRPr lang="ca-ES" sz="1100">
            <a:solidFill>
              <a:srgbClr val="C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506186</xdr:colOff>
      <xdr:row>10</xdr:row>
      <xdr:rowOff>171450</xdr:rowOff>
    </xdr:from>
    <xdr:to>
      <xdr:col>5</xdr:col>
      <xdr:colOff>1828800</xdr:colOff>
      <xdr:row>14</xdr:row>
      <xdr:rowOff>0</xdr:rowOff>
    </xdr:to>
    <xdr:sp macro="" textlink="">
      <xdr:nvSpPr>
        <xdr:cNvPr id="2" name="Rectangle arrodoni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5592536" y="2828925"/>
          <a:ext cx="1322614" cy="1009650"/>
        </a:xfrm>
        <a:prstGeom prst="roundRect">
          <a:avLst/>
        </a:prstGeom>
        <a:solidFill>
          <a:srgbClr val="FCE8E8"/>
        </a:solidFill>
        <a:ln w="9525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ctr"/>
          <a:r>
            <a:rPr lang="ca-ES" sz="1200">
              <a:solidFill>
                <a:srgbClr val="C00000"/>
              </a:solidFill>
            </a:rPr>
            <a:t>En cas d'haver respot "Sí" a la</a:t>
          </a:r>
          <a:r>
            <a:rPr lang="ca-ES" sz="1200" baseline="0">
              <a:solidFill>
                <a:srgbClr val="C00000"/>
              </a:solidFill>
            </a:rPr>
            <a:t> pregunta anterior:</a:t>
          </a:r>
          <a:endParaRPr lang="ca-ES" sz="1200">
            <a:solidFill>
              <a:srgbClr val="C00000"/>
            </a:solidFill>
          </a:endParaRPr>
        </a:p>
      </xdr:txBody>
    </xdr:sp>
    <xdr:clientData/>
  </xdr:twoCellAnchor>
  <xdr:twoCellAnchor>
    <xdr:from>
      <xdr:col>5</xdr:col>
      <xdr:colOff>2722</xdr:colOff>
      <xdr:row>9</xdr:row>
      <xdr:rowOff>160051</xdr:rowOff>
    </xdr:from>
    <xdr:to>
      <xdr:col>5</xdr:col>
      <xdr:colOff>710293</xdr:colOff>
      <xdr:row>10</xdr:row>
      <xdr:rowOff>180975</xdr:rowOff>
    </xdr:to>
    <xdr:sp macro="" textlink="">
      <xdr:nvSpPr>
        <xdr:cNvPr id="6" name="Forma lliur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5089072" y="2017426"/>
          <a:ext cx="707571" cy="821024"/>
        </a:xfrm>
        <a:custGeom>
          <a:avLst/>
          <a:gdLst>
            <a:gd name="connsiteX0" fmla="*/ 0 w 707571"/>
            <a:gd name="connsiteY0" fmla="*/ 133864 h 827828"/>
            <a:gd name="connsiteX1" fmla="*/ 244928 w 707571"/>
            <a:gd name="connsiteY1" fmla="*/ 52221 h 827828"/>
            <a:gd name="connsiteX2" fmla="*/ 707571 w 707571"/>
            <a:gd name="connsiteY2" fmla="*/ 827828 h 82782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07571" h="827828">
              <a:moveTo>
                <a:pt x="0" y="133864"/>
              </a:moveTo>
              <a:cubicBezTo>
                <a:pt x="63500" y="35212"/>
                <a:pt x="127000" y="-63440"/>
                <a:pt x="244928" y="52221"/>
              </a:cubicBezTo>
              <a:cubicBezTo>
                <a:pt x="362856" y="167882"/>
                <a:pt x="535213" y="497855"/>
                <a:pt x="707571" y="827828"/>
              </a:cubicBezTo>
            </a:path>
          </a:pathLst>
        </a:cu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  <xdr:twoCellAnchor editAs="oneCell">
    <xdr:from>
      <xdr:col>2</xdr:col>
      <xdr:colOff>190500</xdr:colOff>
      <xdr:row>1</xdr:row>
      <xdr:rowOff>171450</xdr:rowOff>
    </xdr:from>
    <xdr:to>
      <xdr:col>3</xdr:col>
      <xdr:colOff>194422</xdr:colOff>
      <xdr:row>1</xdr:row>
      <xdr:rowOff>418571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" y="371475"/>
          <a:ext cx="851647" cy="247121"/>
        </a:xfrm>
        <a:prstGeom prst="rect">
          <a:avLst/>
        </a:prstGeom>
      </xdr:spPr>
    </xdr:pic>
    <xdr:clientData/>
  </xdr:twoCellAnchor>
  <xdr:twoCellAnchor>
    <xdr:from>
      <xdr:col>9</xdr:col>
      <xdr:colOff>161926</xdr:colOff>
      <xdr:row>17</xdr:row>
      <xdr:rowOff>104775</xdr:rowOff>
    </xdr:from>
    <xdr:to>
      <xdr:col>11</xdr:col>
      <xdr:colOff>514351</xdr:colOff>
      <xdr:row>19</xdr:row>
      <xdr:rowOff>333375</xdr:rowOff>
    </xdr:to>
    <xdr:sp macro="" textlink="">
      <xdr:nvSpPr>
        <xdr:cNvPr id="5" name="Rectangle arrodoni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11849101" y="5133975"/>
          <a:ext cx="1924050" cy="733425"/>
        </a:xfrm>
        <a:prstGeom prst="roundRect">
          <a:avLst/>
        </a:prstGeom>
        <a:solidFill>
          <a:srgbClr val="FCE8E8"/>
        </a:solidFill>
        <a:ln w="9525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marL="0" indent="0" algn="ctr"/>
          <a:r>
            <a:rPr lang="ca-ES" sz="1200">
              <a:solidFill>
                <a:srgbClr val="C00000"/>
              </a:solidFill>
              <a:latin typeface="+mn-lt"/>
              <a:ea typeface="+mn-ea"/>
              <a:cs typeface="+mn-cs"/>
            </a:rPr>
            <a:t>En cas de no estar publicat el podeu fer arribar als serveis territorials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a162" displayName="Taula162" ref="BM7:BM14" totalsRowShown="0" headerRowDxfId="25" dataDxfId="24">
  <autoFilter ref="BM7:BM14" xr:uid="{00000000-0009-0000-0100-000001000000}"/>
  <tableColumns count="1">
    <tableColumn id="1" xr3:uid="{00000000-0010-0000-0000-000001000000}" name="Perfil professionals" dataDxfId="26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9000000}" name="Taula4" displayName="Taula4" ref="X7:X10" totalsRowShown="0" headerRowDxfId="308" dataDxfId="307" tableBorderDxfId="306">
  <autoFilter ref="X7:X10" xr:uid="{00000000-0009-0000-0100-000004000000}"/>
  <tableColumns count="1">
    <tableColumn id="1" xr3:uid="{00000000-0010-0000-0900-000001000000}" name="Columna1" dataDxfId="305"/>
  </tableColumns>
  <tableStyleInfo name="TableStyleLight1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ula5" displayName="Taula5" ref="Y79:Y1026" totalsRowShown="0" headerRowDxfId="304" dataDxfId="303" tableBorderDxfId="302">
  <autoFilter ref="Y79:Y1026" xr:uid="{00000000-0009-0000-0100-000005000000}"/>
  <tableColumns count="1">
    <tableColumn id="1" xr3:uid="{00000000-0010-0000-0A00-000001000000}" name="Municipis" dataDxfId="301"/>
  </tableColumns>
  <tableStyleInfo name="TableStyleLight1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B000000}" name="Taula6" displayName="Taula6" ref="A1:KW2" totalsRowShown="0" headerRowDxfId="300">
  <autoFilter ref="A1:KW2" xr:uid="{00000000-0009-0000-0100-000006000000}"/>
  <tableColumns count="309">
    <tableColumn id="1" xr3:uid="{00000000-0010-0000-0B00-000001000000}" name="MUNICIPI">
      <calculatedColumnFormula>'A. en qüestionari'!AD5</calculatedColumnFormula>
    </tableColumn>
    <tableColumn id="2" xr3:uid="{00000000-0010-0000-0B00-000002000000}" name="Nom i cognom">
      <calculatedColumnFormula>'A. en qüestionari'!G11</calculatedColumnFormula>
    </tableColumn>
    <tableColumn id="3" xr3:uid="{00000000-0010-0000-0B00-000003000000}" name="Mail">
      <calculatedColumnFormula>'A. en qüestionari'!I11</calculatedColumnFormula>
    </tableColumn>
    <tableColumn id="4" xr3:uid="{00000000-0010-0000-0B00-000004000000}" name="Nombre professionals total">
      <calculatedColumnFormula>COUNTA('A. en qüestionari'!J11:J30)</calculatedColumnFormula>
    </tableColumn>
    <tableColumn id="5" xr3:uid="{00000000-0010-0000-0B00-000005000000}" name="N Tècnic/a Acollida">
      <calculatedColumnFormula>'A. en qüestionari'!M32</calculatedColumnFormula>
    </tableColumn>
    <tableColumn id="6" xr3:uid="{00000000-0010-0000-0B00-000006000000}" name="N Tècnic/a de polítiques migratòries i antiracisme">
      <calculatedColumnFormula>'A. en qüestionari'!L32</calculatedColumnFormula>
    </tableColumn>
    <tableColumn id="7" xr3:uid="{00000000-0010-0000-0B00-000007000000}" name="N Adminitratius/ves">
      <calculatedColumnFormula>'A. en qüestionari'!N32</calculatedColumnFormula>
    </tableColumn>
    <tableColumn id="8" xr3:uid="{00000000-0010-0000-0B00-000008000000}" name="N Mediadors/es - Traductors/es">
      <calculatedColumnFormula>'A. en qüestionari'!O32</calculatedColumnFormula>
    </tableColumn>
    <tableColumn id="9" xr3:uid="{00000000-0010-0000-0B00-000009000000}" name="N Juristes">
      <calculatedColumnFormula>'A. en qüestionari'!K32</calculatedColumnFormula>
    </tableColumn>
    <tableColumn id="10" xr3:uid="{00000000-0010-0000-0B00-00000A000000}" name="N Altres">
      <calculatedColumnFormula>'A. en qüestionari'!P32</calculatedColumnFormula>
    </tableColumn>
    <tableColumn id="11" xr3:uid="{00000000-0010-0000-0B00-00000B000000}" name="Nombre professionals totals a jornada completa" dataDxfId="299">
      <calculatedColumnFormula>'A. en qüestionari'!AO32</calculatedColumnFormula>
    </tableColumn>
    <tableColumn id="12" xr3:uid="{00000000-0010-0000-0B00-00000C000000}" name="N Tècnic/a Acollida2" dataDxfId="298">
      <calculatedColumnFormula>'A. en qüestionari'!AQ32</calculatedColumnFormula>
    </tableColumn>
    <tableColumn id="13" xr3:uid="{00000000-0010-0000-0B00-00000D000000}" name="N Tècnic/a de polítiques migratòries i antiracisme3" dataDxfId="297">
      <calculatedColumnFormula>'A. en qüestionari'!AR32</calculatedColumnFormula>
    </tableColumn>
    <tableColumn id="14" xr3:uid="{00000000-0010-0000-0B00-00000E000000}" name="N Adminitratius/ves4" dataDxfId="296">
      <calculatedColumnFormula>'A. en qüestionari'!AS32</calculatedColumnFormula>
    </tableColumn>
    <tableColumn id="15" xr3:uid="{00000000-0010-0000-0B00-00000F000000}" name="N Mediadors/es - Traductors/es5" dataDxfId="295">
      <calculatedColumnFormula>'A. en qüestionari'!AT32</calculatedColumnFormula>
    </tableColumn>
    <tableColumn id="16" xr3:uid="{00000000-0010-0000-0B00-000010000000}" name="N Juristes6" dataDxfId="294">
      <calculatedColumnFormula>'A. en qüestionari'!AP32</calculatedColumnFormula>
    </tableColumn>
    <tableColumn id="17" xr3:uid="{00000000-0010-0000-0B00-000011000000}" name="N Altres7" dataDxfId="293">
      <calculatedColumnFormula>'A. en qüestionari'!AU32</calculatedColumnFormula>
    </tableColumn>
    <tableColumn id="18" xr3:uid="{00000000-0010-0000-0B00-000012000000}" name="N Tècnic/a Acollida " dataDxfId="292">
      <calculatedColumnFormula>COUNTIF('A. en qüestionari'!W11:W30,Taula162[[#This Row],[Perfil professionals]])</calculatedColumnFormula>
    </tableColumn>
    <tableColumn id="19" xr3:uid="{00000000-0010-0000-0B00-000013000000}" name="N Tècnic/a de polítiques migratòries i antiracisme8" dataDxfId="291">
      <calculatedColumnFormula>COUNTIF('A. en qüestionari'!W11:W30,'A. en qüestionari'!BM9)</calculatedColumnFormula>
    </tableColumn>
    <tableColumn id="20" xr3:uid="{00000000-0010-0000-0B00-000014000000}" name="N Adminitratius/ves9" dataDxfId="290">
      <calculatedColumnFormula>COUNTIF('A. en qüestionari'!W11:W30,'A. en qüestionari'!BM10)</calculatedColumnFormula>
    </tableColumn>
    <tableColumn id="21" xr3:uid="{00000000-0010-0000-0B00-000015000000}" name="N Mediadors/es - Traductors/es10" dataDxfId="289">
      <calculatedColumnFormula>COUNTIF('A. en qüestionari'!W11:W30,'A. en qüestionari'!BM11)</calculatedColumnFormula>
    </tableColumn>
    <tableColumn id="22" xr3:uid="{00000000-0010-0000-0B00-000016000000}" name="N Juristes11" dataDxfId="288">
      <calculatedColumnFormula>COUNTIF('A. en qüestionari'!W11:W30,'A. en qüestionari'!BM12)</calculatedColumnFormula>
    </tableColumn>
    <tableColumn id="23" xr3:uid="{00000000-0010-0000-0B00-000017000000}" name="N Altres12" dataDxfId="287">
      <calculatedColumnFormula>COUNTIF('A. en qüestionari'!W11:W30,'A. en qüestionari'!BM13)</calculatedColumnFormula>
    </tableColumn>
    <tableColumn id="24" xr3:uid="{00000000-0010-0000-0B00-000018000000}" name="N Dones" dataDxfId="286">
      <calculatedColumnFormula>'A. en qüestionari'!Y32</calculatedColumnFormula>
    </tableColumn>
    <tableColumn id="25" xr3:uid="{00000000-0010-0000-0B00-000019000000}" name="N No binari" dataDxfId="285">
      <calculatedColumnFormula>'A. en qüestionari'!Z32</calculatedColumnFormula>
    </tableColumn>
    <tableColumn id="26" xr3:uid="{00000000-0010-0000-0B00-00001A000000}" name="N total comunitaris">
      <calculatedColumnFormula>COUNTIF('A. en qüestionari'!AA11:AA30, 'A. en qüestionari'!BM36)</calculatedColumnFormula>
    </tableColumn>
    <tableColumn id="27" xr3:uid="{00000000-0010-0000-0B00-00001B000000}" name="N total extracom">
      <calculatedColumnFormula>COUNTIF('A. en qüestionari'!AA11:AA30, 'A. en qüestionari'!BM35)</calculatedColumnFormula>
    </tableColumn>
    <tableColumn id="28" xr3:uid="{00000000-0010-0000-0B00-00001C000000}" name="N Comunitaris a jornada completa" dataDxfId="284">
      <calculatedColumnFormula>'A. en qüestionari'!AB32</calculatedColumnFormula>
    </tableColumn>
    <tableColumn id="29" xr3:uid="{00000000-0010-0000-0B00-00001D000000}" name="N Extracomunitaris a jornada completa" dataDxfId="283">
      <calculatedColumnFormula>'A. en qüestionari'!AC32</calculatedColumnFormula>
    </tableColumn>
    <tableColumn id="30" xr3:uid="{00000000-0010-0000-0B00-00001E000000}" name="País de naixmenet" dataDxfId="282">
      <calculatedColumnFormula>'A. en qüestionari'!AE11</calculatedColumnFormula>
    </tableColumn>
    <tableColumn id="31" xr3:uid="{00000000-0010-0000-0B00-00001F000000}" name="1" dataDxfId="281">
      <calculatedColumnFormula>'A. en qüestionari'!AG11</calculatedColumnFormula>
    </tableColumn>
    <tableColumn id="32" xr3:uid="{00000000-0010-0000-0B00-000020000000}" name="2" dataDxfId="280">
      <calculatedColumnFormula>'A. en qüestionari'!AI11</calculatedColumnFormula>
    </tableColumn>
    <tableColumn id="33" xr3:uid="{00000000-0010-0000-0B00-000021000000}" name="3" dataDxfId="279">
      <calculatedColumnFormula>'A. en qüestionari'!AK11</calculatedColumnFormula>
    </tableColumn>
    <tableColumn id="34" xr3:uid="{00000000-0010-0000-0B00-000022000000}" name="N A1" dataDxfId="278">
      <calculatedColumnFormula>'A. en qüestionari'!AV32</calculatedColumnFormula>
    </tableColumn>
    <tableColumn id="35" xr3:uid="{00000000-0010-0000-0B00-000023000000}" name="N A2" dataDxfId="277">
      <calculatedColumnFormula>'A. en qüestionari'!AW32</calculatedColumnFormula>
    </tableColumn>
    <tableColumn id="36" xr3:uid="{00000000-0010-0000-0B00-000024000000}" name="N C1" dataDxfId="276">
      <calculatedColumnFormula>'A. en qüestionari'!AX32</calculatedColumnFormula>
    </tableColumn>
    <tableColumn id="37" xr3:uid="{00000000-0010-0000-0B00-000025000000}" name="N C2" dataDxfId="275">
      <calculatedColumnFormula>'A. en qüestionari'!AY32</calculatedColumnFormula>
    </tableColumn>
    <tableColumn id="38" xr3:uid="{00000000-0010-0000-0B00-000026000000}" name="N Altres13" dataDxfId="274">
      <calculatedColumnFormula>'A. en qüestionari'!AZ32</calculatedColumnFormula>
    </tableColumn>
    <tableColumn id="39" xr3:uid="{00000000-0010-0000-0B00-000027000000}" name="N A114" dataDxfId="273">
      <calculatedColumnFormula>'A. en qüestionari'!Q32</calculatedColumnFormula>
    </tableColumn>
    <tableColumn id="40" xr3:uid="{00000000-0010-0000-0B00-000028000000}" name="N A215" dataDxfId="272">
      <calculatedColumnFormula>'A. en qüestionari'!R32</calculatedColumnFormula>
    </tableColumn>
    <tableColumn id="41" xr3:uid="{00000000-0010-0000-0B00-000029000000}" name="N C116" dataDxfId="271">
      <calculatedColumnFormula>'A. en qüestionari'!S32</calculatedColumnFormula>
    </tableColumn>
    <tableColumn id="42" xr3:uid="{00000000-0010-0000-0B00-00002A000000}" name="N C217" dataDxfId="270">
      <calculatedColumnFormula>'A. en qüestionari'!T32</calculatedColumnFormula>
    </tableColumn>
    <tableColumn id="43" xr3:uid="{00000000-0010-0000-0B00-00002B000000}" name="N Altres18" dataDxfId="269">
      <calculatedColumnFormula>'A. en qüestionari'!U32</calculatedColumnFormula>
    </tableColumn>
    <tableColumn id="44" xr3:uid="{00000000-0010-0000-0B00-00002C000000}" name="&lt;50%" dataDxfId="268">
      <calculatedColumnFormula>'A. en qüestionari'!BB32</calculatedColumnFormula>
    </tableColumn>
    <tableColumn id="45" xr3:uid="{00000000-0010-0000-0B00-00002D000000}" name="&gt;50%" dataDxfId="267">
      <calculatedColumnFormula>'A. en qüestionari'!BC32</calculatedColumnFormula>
    </tableColumn>
    <tableColumn id="46" xr3:uid="{00000000-0010-0000-0B00-00002E000000}" name="100%" dataDxfId="266">
      <calculatedColumnFormula>'A. en qüestionari'!BD32</calculatedColumnFormula>
    </tableColumn>
    <tableColumn id="47" xr3:uid="{00000000-0010-0000-0B00-00002F000000}" name="Espais interdep de coord." dataDxfId="265">
      <calculatedColumnFormula>"1. "&amp;'A. en qüestionari'!F37&amp;CHAR(10)&amp;" 2. "&amp;'A. en qüestionari'!F38&amp;CHAR(10)&amp;" 3. "&amp;'A. en qüestionari'!F39&amp;CHAR(10)&amp;" 4."&amp;'A. en qüestionari'!F40&amp;CHAR(10)&amp;" 5. "&amp;'A. en qüestionari'!F41&amp;CHAR(10)&amp;"6. "&amp;'A. en qüestionari'!F42&amp;CHAR(10)&amp;"7. "&amp;'A. en qüestionari'!F43&amp;CHAR(10)&amp;" 8. "&amp;'A. en qüestionari'!F44&amp;CHAR(10)&amp;" 9. "&amp;'A. en qüestionari'!F45&amp;CHAR(10)&amp;" 10. "&amp;'A. en qüestionari'!F46</calculatedColumnFormula>
    </tableColumn>
    <tableColumn id="48" xr3:uid="{00000000-0010-0000-0B00-000030000000}" name="Total espais" dataDxfId="264">
      <calculatedColumnFormula>COUNTA('A. en qüestionari'!F37:F46)</calculatedColumnFormula>
    </tableColumn>
    <tableColumn id="49" xr3:uid="{00000000-0010-0000-0B00-000031000000}" name="Nom" dataDxfId="263">
      <calculatedColumnFormula>"1. "&amp;'A. en qüestionari'!H37&amp;CHAR(10)&amp;" 2. "&amp;'A. en qüestionari'!H38&amp;CHAR(10)&amp;" 3. "&amp;'A. en qüestionari'!H39&amp;CHAR(10)&amp;" 4."&amp;'A. en qüestionari'!H40&amp;CHAR(10)&amp;" 5. "&amp;'A. en qüestionari'!H41&amp;CHAR(10)&amp;"6. "&amp;'A. en qüestionari'!H42&amp;CHAR(10)&amp;"7. "&amp;'A. en qüestionari'!H43&amp;CHAR(10)&amp;" 8. "&amp;'A. en qüestionari'!H44&amp;CHAR(10)&amp;" 9. "&amp;'A. en qüestionari'!H45&amp;CHAR(10)&amp;" 10. "&amp;'A. en qüestionari'!H46</calculatedColumnFormula>
    </tableColumn>
    <tableColumn id="50" xr3:uid="{00000000-0010-0000-0B00-000032000000}" name="Objectius" dataDxfId="262">
      <calculatedColumnFormula>"1. "&amp;'A. en qüestionari'!J37&amp;CHAR(10)&amp;" 2. "&amp;'A. en qüestionari'!J38&amp;CHAR(10)&amp;" 3. "&amp;'A. en qüestionari'!J39&amp;CHAR(10)&amp;" 4."&amp;'A. en qüestionari'!J40&amp;CHAR(10)&amp;" 5. "&amp;'A. en qüestionari'!J41&amp;CHAR(10)&amp;"6. "&amp;'A. en qüestionari'!J42&amp;CHAR(10)&amp;"7. "&amp;'A. en qüestionari'!J43&amp;CHAR(10)&amp;" 8. "&amp;'A. en qüestionari'!J44&amp;CHAR(10)&amp;" 9. "&amp;'A. en qüestionari'!J45&amp;CHAR(10)&amp;" 10. "&amp;'A. en qüestionari'!J46</calculatedColumnFormula>
    </tableColumn>
    <tableColumn id="51" xr3:uid="{00000000-0010-0000-0B00-000033000000}" name="Tècnics àrea hi part" dataDxfId="261">
      <calculatedColumnFormula>"1. "&amp;'A. en qüestionari'!V37&amp;CHAR(10)&amp;" 2. "&amp;'A. en qüestionari'!V38&amp;CHAR(10)&amp;" 3. "&amp;'A. en qüestionari'!V39&amp;CHAR(10)&amp;" 4."&amp;'A. en qüestionari'!V40&amp;CHAR(10)&amp;" 5. "&amp;'A. en qüestionari'!V41&amp;CHAR(10)&amp;"6. "&amp;'A. en qüestionari'!V42&amp;CHAR(10)&amp;"7. "&amp;'A. en qüestionari'!V43&amp;CHAR(10)&amp;" 8. "&amp;'A. en qüestionari'!V44&amp;CHAR(10)&amp;" 9. "&amp;'A. en qüestionari'!V45&amp;CHAR(10)&amp;" 10. "&amp;'A. en qüestionari'!V46</calculatedColumnFormula>
    </tableColumn>
    <tableColumn id="52" xr3:uid="{00000000-0010-0000-0B00-000034000000}" name="N Tècnicsàrea" dataDxfId="260">
      <calculatedColumnFormula>COUNTA('A. en qüestionari'!V37:V46)</calculatedColumnFormula>
    </tableColumn>
    <tableColumn id="53" xr3:uid="{00000000-0010-0000-0B00-000035000000}" name="Tècnics altres admin" dataDxfId="259">
      <calculatedColumnFormula>"1. "&amp;'A. en qüestionari'!W37&amp;CHAR(10)&amp;" 2. "&amp;'A. en qüestionari'!W38&amp;CHAR(10)&amp;" 3. "&amp;'A. en qüestionari'!W39&amp;CHAR(10)&amp;" 4."&amp;'A. en qüestionari'!W40&amp;CHAR(10)&amp;" 5. "&amp;'A. en qüestionari'!W41&amp;CHAR(10)&amp;"6. "&amp;'A. en qüestionari'!W42&amp;CHAR(10)&amp;"7. "&amp;'A. en qüestionari'!W43&amp;CHAR(10)&amp;" 8. "&amp;'A. en qüestionari'!W44&amp;CHAR(10)&amp;" 9. "&amp;'A. en qüestionari'!W45&amp;CHAR(10)&amp;" 10. "&amp;'A. en qüestionari'!W46</calculatedColumnFormula>
    </tableColumn>
    <tableColumn id="54" xr3:uid="{00000000-0010-0000-0B00-000036000000}" name="N tècnics altres admin" dataDxfId="258">
      <calculatedColumnFormula>COUNTA('A. en qüestionari'!W37:W46)</calculatedColumnFormula>
    </tableColumn>
    <tableColumn id="55" xr3:uid="{00000000-0010-0000-0B00-000037000000}" name="Entitats" dataDxfId="257">
      <calculatedColumnFormula>"1. "&amp;'A. en qüestionari'!X37&amp;CHAR(10)&amp;" 2. "&amp;'A. en qüestionari'!X38&amp;CHAR(10)&amp;" 3. "&amp;'A. en qüestionari'!X39&amp;CHAR(10)&amp;" 4."&amp;'A. en qüestionari'!X40&amp;CHAR(10)&amp;" 5. "&amp;'A. en qüestionari'!X41&amp;CHAR(10)&amp;"6. "&amp;'A. en qüestionari'!X42&amp;CHAR(10)&amp;"7. "&amp;'A. en qüestionari'!X43&amp;CHAR(10)&amp;" 8. "&amp;'A. en qüestionari'!X44&amp;CHAR(10)&amp;" 9. "&amp;'A. en qüestionari'!X45&amp;CHAR(10)&amp;" 10. "&amp;'A. en qüestionari'!X46</calculatedColumnFormula>
    </tableColumn>
    <tableColumn id="56" xr3:uid="{00000000-0010-0000-0B00-000038000000}" name="N entitats" dataDxfId="256">
      <calculatedColumnFormula>COUNTA('A. en qüestionari'!X37:X46)</calculatedColumnFormula>
    </tableColumn>
    <tableColumn id="57" xr3:uid="{00000000-0010-0000-0B00-000039000000}" name="Descripc" dataDxfId="255">
      <calculatedColumnFormula>"1. "&amp;'A. en qüestionari'!AA37&amp;CHAR(10)&amp;" 2. "&amp;'A. en qüestionari'!AA38&amp;CHAR(10)&amp;" 3. "&amp;'A. en qüestionari'!AA39&amp;CHAR(10)&amp;" 4."&amp;'A. en qüestionari'!AA40&amp;CHAR(10)&amp;" 5. "&amp;'A. en qüestionari'!AA41&amp;CHAR(10)&amp;"6. "&amp;'A. en qüestionari'!AA42&amp;CHAR(10)&amp;"7. "&amp;'A. en qüestionari'!AA43&amp;CHAR(10)&amp;" 8. "&amp;'A. en qüestionari'!AA44&amp;CHAR(10)&amp;" 9. "&amp;'A. en qüestionari'!AA45&amp;CHAR(10)&amp;" 10. "&amp;'A. en qüestionari'!AA46</calculatedColumnFormula>
    </tableColumn>
    <tableColumn id="58" xr3:uid="{00000000-0010-0000-0B00-00003A000000}" name="TOTAL" dataDxfId="254">
      <calculatedColumnFormula>SUM('B. en qüestionari'!F11:F15)</calculatedColumnFormula>
    </tableColumn>
    <tableColumn id="59" xr3:uid="{00000000-0010-0000-0B00-00003B000000}" name="A" dataDxfId="253">
      <calculatedColumnFormula>'B. en qüestionari'!F11</calculatedColumnFormula>
    </tableColumn>
    <tableColumn id="60" xr3:uid="{00000000-0010-0000-0B00-00003C000000}" name="B" dataDxfId="252">
      <calculatedColumnFormula>'B. en qüestionari'!F12</calculatedColumnFormula>
    </tableColumn>
    <tableColumn id="61" xr3:uid="{00000000-0010-0000-0B00-00003D000000}" name="C">
      <calculatedColumnFormula>'B. en qüestionari'!F13</calculatedColumnFormula>
    </tableColumn>
    <tableColumn id="62" xr3:uid="{00000000-0010-0000-0B00-00003E000000}" name="Acollida Integral">
      <calculatedColumnFormula>'B. en qüestionari'!F14</calculatedColumnFormula>
    </tableColumn>
    <tableColumn id="63" xr3:uid="{00000000-0010-0000-0B00-00003F000000}" name="Altres">
      <calculatedColumnFormula>'B. en qüestionari'!F15</calculatedColumnFormula>
    </tableColumn>
    <tableColumn id="64" xr3:uid="{00000000-0010-0000-0B00-000040000000}" name="TOTAL19" dataDxfId="251">
      <calculatedColumnFormula>SUM('B. en qüestionari'!G11:G15)</calculatedColumnFormula>
    </tableColumn>
    <tableColumn id="65" xr3:uid="{00000000-0010-0000-0B00-000041000000}" name="TOTAL dones" dataDxfId="250">
      <calculatedColumnFormula>SUM('B. en qüestionari'!H11:H15)</calculatedColumnFormula>
    </tableColumn>
    <tableColumn id="66" xr3:uid="{00000000-0010-0000-0B00-000042000000}" name="TOTAL no binaris" dataDxfId="249">
      <calculatedColumnFormula>SUM('B. en qüestionari'!I11:I15)</calculatedColumnFormula>
    </tableColumn>
    <tableColumn id="67" xr3:uid="{00000000-0010-0000-0B00-000043000000}" name="Total proced. 1" dataDxfId="248">
      <calculatedColumnFormula>'B. en qüestionari'!J11&amp;"; "&amp;'B. en qüestionari'!J12&amp;"; "&amp;'B. en qüestionari'!J13&amp;"; "&amp;'B. en qüestionari'!J14&amp;"; "&amp;'B. en qüestionari'!J15</calculatedColumnFormula>
    </tableColumn>
    <tableColumn id="68" xr3:uid="{00000000-0010-0000-0B00-000044000000}" name="Total proced. 2" dataDxfId="247">
      <calculatedColumnFormula>'B. en qüestionari'!K11&amp;"; "&amp;'B. en qüestionari'!K12&amp;"; "&amp;'B. en qüestionari'!K13&amp;"; "&amp;'B. en qüestionari'!K14&amp;"; "&amp;'B. en qüestionari'!K15</calculatedColumnFormula>
    </tableColumn>
    <tableColumn id="69" xr3:uid="{00000000-0010-0000-0B00-000045000000}" name="Total proced. 3" dataDxfId="246">
      <calculatedColumnFormula>'B. en qüestionari'!L11&amp;"; "&amp;'B. en qüestionari'!L12&amp;"; "&amp;'B. en qüestionari'!L13&amp;"; "&amp;'B. en qüestionari'!L14&amp;"; "&amp;'B. en qüestionari'!L15</calculatedColumnFormula>
    </tableColumn>
    <tableColumn id="70" xr3:uid="{00000000-0010-0000-0B00-000046000000}" name="A20" dataDxfId="245">
      <calculatedColumnFormula>'B. en qüestionari'!G11</calculatedColumnFormula>
    </tableColumn>
    <tableColumn id="71" xr3:uid="{00000000-0010-0000-0B00-000047000000}" name="A Dones" dataDxfId="244">
      <calculatedColumnFormula>'B. en qüestionari'!H11</calculatedColumnFormula>
    </tableColumn>
    <tableColumn id="72" xr3:uid="{00000000-0010-0000-0B00-000048000000}" name="A No binari" dataDxfId="243">
      <calculatedColumnFormula>'B. en qüestionari'!I11</calculatedColumnFormula>
    </tableColumn>
    <tableColumn id="73" xr3:uid="{00000000-0010-0000-0B00-000049000000}" name="Proced. 1" dataDxfId="242">
      <calculatedColumnFormula>'B. en qüestionari'!J11</calculatedColumnFormula>
    </tableColumn>
    <tableColumn id="74" xr3:uid="{00000000-0010-0000-0B00-00004A000000}" name="Proced. 2" dataDxfId="241">
      <calculatedColumnFormula>'B. en qüestionari'!K11</calculatedColumnFormula>
    </tableColumn>
    <tableColumn id="75" xr3:uid="{00000000-0010-0000-0B00-00004B000000}" name="Proced. 3" dataDxfId="240">
      <calculatedColumnFormula>'B. en qüestionari'!L11</calculatedColumnFormula>
    </tableColumn>
    <tableColumn id="76" xr3:uid="{00000000-0010-0000-0B00-00004C000000}" name="B21" dataDxfId="239">
      <calculatedColumnFormula>'B. en qüestionari'!G12</calculatedColumnFormula>
    </tableColumn>
    <tableColumn id="77" xr3:uid="{00000000-0010-0000-0B00-00004D000000}" name="B Dones" dataDxfId="238">
      <calculatedColumnFormula>'B. en qüestionari'!H12</calculatedColumnFormula>
    </tableColumn>
    <tableColumn id="78" xr3:uid="{00000000-0010-0000-0B00-00004E000000}" name="B No binari" dataDxfId="237">
      <calculatedColumnFormula>'B. en qüestionari'!I12</calculatedColumnFormula>
    </tableColumn>
    <tableColumn id="79" xr3:uid="{00000000-0010-0000-0B00-00004F000000}" name="Proced. 122" dataDxfId="236">
      <calculatedColumnFormula>'B. en qüestionari'!J12</calculatedColumnFormula>
    </tableColumn>
    <tableColumn id="80" xr3:uid="{00000000-0010-0000-0B00-000050000000}" name="Proced. 223" dataDxfId="235">
      <calculatedColumnFormula>'B. en qüestionari'!K12</calculatedColumnFormula>
    </tableColumn>
    <tableColumn id="81" xr3:uid="{00000000-0010-0000-0B00-000051000000}" name="Proced. 324" dataDxfId="234">
      <calculatedColumnFormula>'B. en qüestionari'!L12</calculatedColumnFormula>
    </tableColumn>
    <tableColumn id="82" xr3:uid="{00000000-0010-0000-0B00-000052000000}" name="C25" dataDxfId="233">
      <calculatedColumnFormula>'B. en qüestionari'!G13</calculatedColumnFormula>
    </tableColumn>
    <tableColumn id="83" xr3:uid="{00000000-0010-0000-0B00-000053000000}" name="C Dones" dataDxfId="232">
      <calculatedColumnFormula>'B. en qüestionari'!H13</calculatedColumnFormula>
    </tableColumn>
    <tableColumn id="84" xr3:uid="{00000000-0010-0000-0B00-000054000000}" name="C No binari" dataDxfId="231">
      <calculatedColumnFormula>'B. en qüestionari'!I13</calculatedColumnFormula>
    </tableColumn>
    <tableColumn id="85" xr3:uid="{00000000-0010-0000-0B00-000055000000}" name="Proced. 126" dataDxfId="230">
      <calculatedColumnFormula>'B. en qüestionari'!J13</calculatedColumnFormula>
    </tableColumn>
    <tableColumn id="86" xr3:uid="{00000000-0010-0000-0B00-000056000000}" name="Proced. 227" dataDxfId="229">
      <calculatedColumnFormula>'B. en qüestionari'!K13</calculatedColumnFormula>
    </tableColumn>
    <tableColumn id="87" xr3:uid="{00000000-0010-0000-0B00-000057000000}" name="Proced. 328" dataDxfId="228">
      <calculatedColumnFormula>'B. en qüestionari'!L13</calculatedColumnFormula>
    </tableColumn>
    <tableColumn id="88" xr3:uid="{00000000-0010-0000-0B00-000058000000}" name="Acollida Integral29" dataDxfId="227">
      <calculatedColumnFormula>'B. en qüestionari'!G14</calculatedColumnFormula>
    </tableColumn>
    <tableColumn id="89" xr3:uid="{00000000-0010-0000-0B00-000059000000}" name="A Dones30" dataDxfId="226">
      <calculatedColumnFormula>'B. en qüestionari'!H14</calculatedColumnFormula>
    </tableColumn>
    <tableColumn id="90" xr3:uid="{00000000-0010-0000-0B00-00005A000000}" name="A No binari31" dataDxfId="225">
      <calculatedColumnFormula>'B. en qüestionari'!I14</calculatedColumnFormula>
    </tableColumn>
    <tableColumn id="91" xr3:uid="{00000000-0010-0000-0B00-00005B000000}" name="Proced. 132" dataDxfId="224">
      <calculatedColumnFormula>'B. en qüestionari'!J14</calculatedColumnFormula>
    </tableColumn>
    <tableColumn id="92" xr3:uid="{00000000-0010-0000-0B00-00005C000000}" name="Proced. 233" dataDxfId="223">
      <calculatedColumnFormula>'B. en qüestionari'!K14</calculatedColumnFormula>
    </tableColumn>
    <tableColumn id="93" xr3:uid="{00000000-0010-0000-0B00-00005D000000}" name="Proced. 334" dataDxfId="222">
      <calculatedColumnFormula>'B. en qüestionari'!L14</calculatedColumnFormula>
    </tableColumn>
    <tableColumn id="94" xr3:uid="{00000000-0010-0000-0B00-00005E000000}" name="Altres35" dataDxfId="221">
      <calculatedColumnFormula>'B. en qüestionari'!G15</calculatedColumnFormula>
    </tableColumn>
    <tableColumn id="95" xr3:uid="{00000000-0010-0000-0B00-00005F000000}" name="A Dones36" dataDxfId="220">
      <calculatedColumnFormula>'B. en qüestionari'!H15</calculatedColumnFormula>
    </tableColumn>
    <tableColumn id="96" xr3:uid="{00000000-0010-0000-0B00-000060000000}" name="A No binari37" dataDxfId="219">
      <calculatedColumnFormula>'B. en qüestionari'!I15</calculatedColumnFormula>
    </tableColumn>
    <tableColumn id="97" xr3:uid="{00000000-0010-0000-0B00-000061000000}" name="Proced. 138" dataDxfId="218">
      <calculatedColumnFormula>'B. en qüestionari'!J15</calculatedColumnFormula>
    </tableColumn>
    <tableColumn id="98" xr3:uid="{00000000-0010-0000-0B00-000062000000}" name="Proced. 239" dataDxfId="217">
      <calculatedColumnFormula>'B. en qüestionari'!K15</calculatedColumnFormula>
    </tableColumn>
    <tableColumn id="99" xr3:uid="{00000000-0010-0000-0B00-000063000000}" name="Proced. 340" dataDxfId="216">
      <calculatedColumnFormula>'B. en qüestionari'!L15</calculatedColumnFormula>
    </tableColumn>
    <tableColumn id="100" xr3:uid="{00000000-0010-0000-0B00-000064000000}" name="TOTAL41" dataDxfId="215">
      <calculatedColumnFormula>SUM('B. en qüestionari'!M11:M15)</calculatedColumnFormula>
    </tableColumn>
    <tableColumn id="101" xr3:uid="{00000000-0010-0000-0B00-000065000000}" name="TOTAL dones42" dataDxfId="214">
      <calculatedColumnFormula>SUM('B. en qüestionari'!N11:N15)</calculatedColumnFormula>
    </tableColumn>
    <tableColumn id="102" xr3:uid="{00000000-0010-0000-0B00-000066000000}" name="TOTAL no binaris43" dataDxfId="213">
      <calculatedColumnFormula>SUM('B. en qüestionari'!O11:O15)</calculatedColumnFormula>
    </tableColumn>
    <tableColumn id="103" xr3:uid="{00000000-0010-0000-0B00-000067000000}" name="Total proced. 144" dataDxfId="212">
      <calculatedColumnFormula>'B. en qüestionari'!P11&amp;"; "&amp;'B. en qüestionari'!P12&amp;"; "&amp;'B. en qüestionari'!P13&amp;"; "&amp;'B. en qüestionari'!P14&amp;"; "&amp;'B. en qüestionari'!P15</calculatedColumnFormula>
    </tableColumn>
    <tableColumn id="104" xr3:uid="{00000000-0010-0000-0B00-000068000000}" name="Total proced. 245" dataDxfId="211">
      <calculatedColumnFormula>'B. en qüestionari'!Q11&amp;"; "&amp;'B. en qüestionari'!Q12&amp;"; "&amp;'B. en qüestionari'!Q13&amp;"; "&amp;'B. en qüestionari'!Q14&amp;"; "&amp;'B. en qüestionari'!Q15</calculatedColumnFormula>
    </tableColumn>
    <tableColumn id="105" xr3:uid="{00000000-0010-0000-0B00-000069000000}" name="Total proced. 346" dataDxfId="210">
      <calculatedColumnFormula>'B. en qüestionari'!R11&amp;"; "&amp;'B. en qüestionari'!R12&amp;"; "&amp;'B. en qüestionari'!R13&amp;"; "&amp;'B. en qüestionari'!R14&amp;"; "&amp;'B. en qüestionari'!R15</calculatedColumnFormula>
    </tableColumn>
    <tableColumn id="106" xr3:uid="{00000000-0010-0000-0B00-00006A000000}" name="A47" dataDxfId="209">
      <calculatedColumnFormula>'B. en qüestionari'!M11</calculatedColumnFormula>
    </tableColumn>
    <tableColumn id="107" xr3:uid="{00000000-0010-0000-0B00-00006B000000}" name="A Dones48" dataDxfId="208">
      <calculatedColumnFormula>'B. en qüestionari'!N11</calculatedColumnFormula>
    </tableColumn>
    <tableColumn id="108" xr3:uid="{00000000-0010-0000-0B00-00006C000000}" name="A No binari49" dataDxfId="207">
      <calculatedColumnFormula>'B. en qüestionari'!O11</calculatedColumnFormula>
    </tableColumn>
    <tableColumn id="109" xr3:uid="{00000000-0010-0000-0B00-00006D000000}" name="Proced. 150" dataDxfId="206">
      <calculatedColumnFormula>'B. en qüestionari'!P11</calculatedColumnFormula>
    </tableColumn>
    <tableColumn id="110" xr3:uid="{00000000-0010-0000-0B00-00006E000000}" name="Proced. 251" dataDxfId="205">
      <calculatedColumnFormula>'B. en qüestionari'!Q11</calculatedColumnFormula>
    </tableColumn>
    <tableColumn id="111" xr3:uid="{00000000-0010-0000-0B00-00006F000000}" name="Proced. 352" dataDxfId="204">
      <calculatedColumnFormula>'B. en qüestionari'!R11</calculatedColumnFormula>
    </tableColumn>
    <tableColumn id="112" xr3:uid="{00000000-0010-0000-0B00-000070000000}" name="B53" dataDxfId="203">
      <calculatedColumnFormula>'B. en qüestionari'!M12</calculatedColumnFormula>
    </tableColumn>
    <tableColumn id="113" xr3:uid="{00000000-0010-0000-0B00-000071000000}" name="B Dones54" dataDxfId="202">
      <calculatedColumnFormula>'B. en qüestionari'!N12</calculatedColumnFormula>
    </tableColumn>
    <tableColumn id="114" xr3:uid="{00000000-0010-0000-0B00-000072000000}" name="B No binari55" dataDxfId="201">
      <calculatedColumnFormula>'B. en qüestionari'!O12</calculatedColumnFormula>
    </tableColumn>
    <tableColumn id="115" xr3:uid="{00000000-0010-0000-0B00-000073000000}" name="Proced. 156" dataDxfId="200">
      <calculatedColumnFormula>'B. en qüestionari'!P12</calculatedColumnFormula>
    </tableColumn>
    <tableColumn id="116" xr3:uid="{00000000-0010-0000-0B00-000074000000}" name="Proced. 257" dataDxfId="199">
      <calculatedColumnFormula>'B. en qüestionari'!Q12</calculatedColumnFormula>
    </tableColumn>
    <tableColumn id="117" xr3:uid="{00000000-0010-0000-0B00-000075000000}" name="Proced. 358" dataDxfId="198">
      <calculatedColumnFormula>'B. en qüestionari'!R12</calculatedColumnFormula>
    </tableColumn>
    <tableColumn id="118" xr3:uid="{00000000-0010-0000-0B00-000076000000}" name="C59" dataDxfId="197">
      <calculatedColumnFormula>'B. en qüestionari'!M13</calculatedColumnFormula>
    </tableColumn>
    <tableColumn id="119" xr3:uid="{00000000-0010-0000-0B00-000077000000}" name="C Dones60" dataDxfId="196">
      <calculatedColumnFormula>'B. en qüestionari'!N13</calculatedColumnFormula>
    </tableColumn>
    <tableColumn id="120" xr3:uid="{00000000-0010-0000-0B00-000078000000}" name="C No binari61" dataDxfId="195">
      <calculatedColumnFormula>'B. en qüestionari'!O13</calculatedColumnFormula>
    </tableColumn>
    <tableColumn id="121" xr3:uid="{00000000-0010-0000-0B00-000079000000}" name="Proced. 162" dataDxfId="194">
      <calculatedColumnFormula>'B. en qüestionari'!P13</calculatedColumnFormula>
    </tableColumn>
    <tableColumn id="122" xr3:uid="{00000000-0010-0000-0B00-00007A000000}" name="Proced. 263" dataDxfId="193">
      <calculatedColumnFormula>'B. en qüestionari'!Q13</calculatedColumnFormula>
    </tableColumn>
    <tableColumn id="123" xr3:uid="{00000000-0010-0000-0B00-00007B000000}" name="Proced. 364" dataDxfId="192">
      <calculatedColumnFormula>'B. en qüestionari'!R13</calculatedColumnFormula>
    </tableColumn>
    <tableColumn id="124" xr3:uid="{00000000-0010-0000-0B00-00007C000000}" name="Acollida Integral65" dataDxfId="191">
      <calculatedColumnFormula>'B. en qüestionari'!M14</calculatedColumnFormula>
    </tableColumn>
    <tableColumn id="125" xr3:uid="{00000000-0010-0000-0B00-00007D000000}" name="A Dones66" dataDxfId="190">
      <calculatedColumnFormula>'B. en qüestionari'!N14</calculatedColumnFormula>
    </tableColumn>
    <tableColumn id="126" xr3:uid="{00000000-0010-0000-0B00-00007E000000}" name="A No binari67" dataDxfId="189">
      <calculatedColumnFormula>'B. en qüestionari'!O14</calculatedColumnFormula>
    </tableColumn>
    <tableColumn id="127" xr3:uid="{00000000-0010-0000-0B00-00007F000000}" name="Proced. 168" dataDxfId="188">
      <calculatedColumnFormula>'B. en qüestionari'!P14</calculatedColumnFormula>
    </tableColumn>
    <tableColumn id="128" xr3:uid="{00000000-0010-0000-0B00-000080000000}" name="Proced. 269" dataDxfId="187">
      <calculatedColumnFormula>'B. en qüestionari'!Q14</calculatedColumnFormula>
    </tableColumn>
    <tableColumn id="129" xr3:uid="{00000000-0010-0000-0B00-000081000000}" name="Proced. 370" dataDxfId="186">
      <calculatedColumnFormula>'B. en qüestionari'!R14</calculatedColumnFormula>
    </tableColumn>
    <tableColumn id="130" xr3:uid="{00000000-0010-0000-0B00-000082000000}" name="Altres71" dataDxfId="185">
      <calculatedColumnFormula>'B. en qüestionari'!M15</calculatedColumnFormula>
    </tableColumn>
    <tableColumn id="131" xr3:uid="{00000000-0010-0000-0B00-000083000000}" name="A Dones72" dataDxfId="184">
      <calculatedColumnFormula>'B. en qüestionari'!N15</calculatedColumnFormula>
    </tableColumn>
    <tableColumn id="132" xr3:uid="{00000000-0010-0000-0B00-000084000000}" name="A No binari73" dataDxfId="183">
      <calculatedColumnFormula>'B. en qüestionari'!O15</calculatedColumnFormula>
    </tableColumn>
    <tableColumn id="133" xr3:uid="{00000000-0010-0000-0B00-000085000000}" name="Proced. 174" dataDxfId="182">
      <calculatedColumnFormula>'B. en qüestionari'!P15</calculatedColumnFormula>
    </tableColumn>
    <tableColumn id="134" xr3:uid="{00000000-0010-0000-0B00-000086000000}" name="Proced. 275" dataDxfId="181">
      <calculatedColumnFormula>'B. en qüestionari'!Q15</calculatedColumnFormula>
    </tableColumn>
    <tableColumn id="135" xr3:uid="{00000000-0010-0000-0B00-000087000000}" name="Proced. 376" dataDxfId="180">
      <calculatedColumnFormula>'B. en qüestionari'!R15</calculatedColumnFormula>
    </tableColumn>
    <tableColumn id="136" xr3:uid="{00000000-0010-0000-0B00-000088000000}" name="Total accions" dataDxfId="179">
      <calculatedColumnFormula>'B. en qüestionari'!E30</calculatedColumnFormula>
    </tableColumn>
    <tableColumn id="137" xr3:uid="{00000000-0010-0000-0B00-000089000000}" name="Tipus accions" dataDxfId="178">
      <calculatedColumnFormula>"1. "&amp;'B. en qüestionari'!F20&amp;CHAR(10)&amp;" 2. "&amp;'B. en qüestionari'!F21&amp;CHAR(10)&amp;" 3. "&amp;'B. en qüestionari'!F22&amp;CHAR(10)&amp;" 4."&amp;'B. en qüestionari'!F23&amp;CHAR(10)&amp;" 5. "&amp;'B. en qüestionari'!F24&amp;CHAR(10)&amp;"6. "&amp;'B. en qüestionari'!F25&amp;CHAR(10)&amp;"7. "&amp;'B. en qüestionari'!F26&amp;CHAR(10)&amp;" 8. "&amp;'B. en qüestionari'!F27&amp;CHAR(10)&amp;" 9. "&amp;'B. en qüestionari'!F28&amp;CHAR(10)&amp;" 10. "&amp;'B. en qüestionari'!F29</calculatedColumnFormula>
    </tableColumn>
    <tableColumn id="138" xr3:uid="{00000000-0010-0000-0B00-00008A000000}" name="S'ha contractat servei">
      <calculatedColumnFormula>'B. en qüestionari'!E35</calculatedColumnFormula>
    </tableColumn>
    <tableColumn id="139" xr3:uid="{00000000-0010-0000-0B00-00008B000000}" name="N usuàries" dataDxfId="177">
      <calculatedColumnFormula>'B. en qüestionari'!F35</calculatedColumnFormula>
    </tableColumn>
    <tableColumn id="140" xr3:uid="{00000000-0010-0000-0B00-00008C000000}" name="C Dones77" dataDxfId="176">
      <calculatedColumnFormula>'B. en qüestionari'!G35</calculatedColumnFormula>
    </tableColumn>
    <tableColumn id="141" xr3:uid="{00000000-0010-0000-0B00-00008D000000}" name="C No binari78" dataDxfId="175">
      <calculatedColumnFormula>'B. en qüestionari'!H35</calculatedColumnFormula>
    </tableColumn>
    <tableColumn id="142" xr3:uid="{00000000-0010-0000-0B00-00008E000000}" name="Proced. 179" dataDxfId="174">
      <calculatedColumnFormula>'B. en qüestionari'!I35</calculatedColumnFormula>
    </tableColumn>
    <tableColumn id="143" xr3:uid="{00000000-0010-0000-0B00-00008F000000}" name="Proced. 280" dataDxfId="173">
      <calculatedColumnFormula>'B. en qüestionari'!J35</calculatedColumnFormula>
    </tableColumn>
    <tableColumn id="144" xr3:uid="{00000000-0010-0000-0B00-000090000000}" name="Proced. 381" dataDxfId="172">
      <calculatedColumnFormula>'B. en qüestionari'!K35</calculatedColumnFormula>
    </tableColumn>
    <tableColumn id="145" xr3:uid="{00000000-0010-0000-0B00-000091000000}" name="N atencions" dataDxfId="171">
      <calculatedColumnFormula>'B. en qüestionari'!L35</calculatedColumnFormula>
    </tableColumn>
    <tableColumn id="146" xr3:uid="{00000000-0010-0000-0B00-000092000000}" name="Llengües emprades">
      <calculatedColumnFormula>'B. en qüestionari'!M35</calculatedColumnFormula>
    </tableColumn>
    <tableColumn id="147" xr3:uid="{00000000-0010-0000-0B00-000093000000}" name="S'ha contractat servei82">
      <calculatedColumnFormula>'B. en qüestionari'!E40</calculatedColumnFormula>
    </tableColumn>
    <tableColumn id="148" xr3:uid="{00000000-0010-0000-0B00-000094000000}" name="N usuàries83" dataDxfId="170">
      <calculatedColumnFormula>'B. en qüestionari'!F40</calculatedColumnFormula>
    </tableColumn>
    <tableColumn id="149" xr3:uid="{00000000-0010-0000-0B00-000095000000}" name="C Dones84" dataDxfId="169">
      <calculatedColumnFormula>'B. en qüestionari'!G40</calculatedColumnFormula>
    </tableColumn>
    <tableColumn id="150" xr3:uid="{00000000-0010-0000-0B00-000096000000}" name="C No binari85" dataDxfId="168">
      <calculatedColumnFormula>'B. en qüestionari'!H40</calculatedColumnFormula>
    </tableColumn>
    <tableColumn id="151" xr3:uid="{00000000-0010-0000-0B00-000097000000}" name="Proced. 186" dataDxfId="167">
      <calculatedColumnFormula>'B. en qüestionari'!I40</calculatedColumnFormula>
    </tableColumn>
    <tableColumn id="152" xr3:uid="{00000000-0010-0000-0B00-000098000000}" name="Proced. 287" dataDxfId="166">
      <calculatedColumnFormula>'B. en qüestionari'!J40</calculatedColumnFormula>
    </tableColumn>
    <tableColumn id="153" xr3:uid="{00000000-0010-0000-0B00-000099000000}" name="Proced. 388" dataDxfId="165">
      <calculatedColumnFormula>'B. en qüestionari'!K40</calculatedColumnFormula>
    </tableColumn>
    <tableColumn id="154" xr3:uid="{00000000-0010-0000-0B00-00009A000000}" name="N usuàries acompanyades Arrel " dataDxfId="164">
      <calculatedColumnFormula>'B. en qüestionari'!L40</calculatedColumnFormula>
    </tableColumn>
    <tableColumn id="155" xr3:uid="{00000000-0010-0000-0B00-00009B000000}" name="N usuàries acompanyades Reagr." dataDxfId="163">
      <calculatedColumnFormula>'B. en qüestionari'!M40</calculatedColumnFormula>
    </tableColumn>
    <tableColumn id="156" xr3:uid="{00000000-0010-0000-0B00-00009C000000}" name="Altres89" dataDxfId="162">
      <calculatedColumnFormula>'B. en qüestionari'!N40</calculatedColumnFormula>
    </tableColumn>
    <tableColumn id="157" xr3:uid="{00000000-0010-0000-0B00-00009D000000}" name="N usuàries90" dataDxfId="161">
      <calculatedColumnFormula>'B. en qüestionari'!E45</calculatedColumnFormula>
    </tableColumn>
    <tableColumn id="158" xr3:uid="{00000000-0010-0000-0B00-00009E000000}" name="C Dones91" dataDxfId="160">
      <calculatedColumnFormula>'B. en qüestionari'!F45</calculatedColumnFormula>
    </tableColumn>
    <tableColumn id="159" xr3:uid="{00000000-0010-0000-0B00-00009F000000}" name="C No binari92" dataDxfId="159">
      <calculatedColumnFormula>'B. en qüestionari'!G45</calculatedColumnFormula>
    </tableColumn>
    <tableColumn id="160" xr3:uid="{00000000-0010-0000-0B00-0000A0000000}" name="Proced. 193" dataDxfId="158">
      <calculatedColumnFormula>'B. en qüestionari'!H45</calculatedColumnFormula>
    </tableColumn>
    <tableColumn id="161" xr3:uid="{00000000-0010-0000-0B00-0000A1000000}" name="Proced. 294" dataDxfId="157">
      <calculatedColumnFormula>'B. en qüestionari'!I45</calculatedColumnFormula>
    </tableColumn>
    <tableColumn id="162" xr3:uid="{00000000-0010-0000-0B00-0000A2000000}" name="Proced. 395" dataDxfId="156">
      <calculatedColumnFormula>'B. en qüestionari'!J45</calculatedColumnFormula>
    </tableColumn>
    <tableColumn id="163" xr3:uid="{00000000-0010-0000-0B00-0000A3000000}" name="N total acompanyaments" dataDxfId="155">
      <calculatedColumnFormula>'B. en qüestionari'!K45</calculatedColumnFormula>
    </tableColumn>
    <tableColumn id="164" xr3:uid="{00000000-0010-0000-0B00-0000A4000000}" name="Discr. Vinculades a Adm P." dataDxfId="154">
      <calculatedColumnFormula>'B. en qüestionari'!F49</calculatedColumnFormula>
    </tableColumn>
    <tableColumn id="165" xr3:uid="{00000000-0010-0000-0B00-0000A5000000}" name="C Dones96" dataDxfId="153">
      <calculatedColumnFormula>'B. en qüestionari'!G49</calculatedColumnFormula>
    </tableColumn>
    <tableColumn id="166" xr3:uid="{00000000-0010-0000-0B00-0000A6000000}" name="C No binari97" dataDxfId="152">
      <calculatedColumnFormula>'B. en qüestionari'!H49</calculatedColumnFormula>
    </tableColumn>
    <tableColumn id="167" xr3:uid="{00000000-0010-0000-0B00-0000A7000000}" name="Proced. 198" dataDxfId="151">
      <calculatedColumnFormula>'B. en qüestionari'!I49</calculatedColumnFormula>
    </tableColumn>
    <tableColumn id="168" xr3:uid="{00000000-0010-0000-0B00-0000A8000000}" name="Proced. 299" dataDxfId="150">
      <calculatedColumnFormula>'B. en qüestionari'!J49</calculatedColumnFormula>
    </tableColumn>
    <tableColumn id="169" xr3:uid="{00000000-0010-0000-0B00-0000A9000000}" name="Proced. 3100" dataDxfId="149">
      <calculatedColumnFormula>'B. en qüestionari'!K49</calculatedColumnFormula>
    </tableColumn>
    <tableColumn id="170" xr3:uid="{00000000-0010-0000-0B00-0000AA000000}" name="Discr. Cossos seg" dataDxfId="148">
      <calculatedColumnFormula>'B. en qüestionari'!F50</calculatedColumnFormula>
    </tableColumn>
    <tableColumn id="171" xr3:uid="{00000000-0010-0000-0B00-0000AB000000}" name="C Dones101" dataDxfId="147">
      <calculatedColumnFormula>'B. en qüestionari'!G50</calculatedColumnFormula>
    </tableColumn>
    <tableColumn id="172" xr3:uid="{00000000-0010-0000-0B00-0000AC000000}" name="C No binari102" dataDxfId="146">
      <calculatedColumnFormula>'B. en qüestionari'!H50</calculatedColumnFormula>
    </tableColumn>
    <tableColumn id="173" xr3:uid="{00000000-0010-0000-0B00-0000AD000000}" name="Proced. 1103" dataDxfId="145">
      <calculatedColumnFormula>'B. en qüestionari'!I50</calculatedColumnFormula>
    </tableColumn>
    <tableColumn id="174" xr3:uid="{00000000-0010-0000-0B00-0000AE000000}" name="Proced. 2104" dataDxfId="144">
      <calculatedColumnFormula>'B. en qüestionari'!J50</calculatedColumnFormula>
    </tableColumn>
    <tableColumn id="175" xr3:uid="{00000000-0010-0000-0B00-0000AF000000}" name="Proced. 3105" dataDxfId="143">
      <calculatedColumnFormula>'B. en qüestionari'!K50</calculatedColumnFormula>
    </tableColumn>
    <tableColumn id="176" xr3:uid="{00000000-0010-0000-0B00-0000B0000000}" name="Discr. Oci" dataDxfId="142">
      <calculatedColumnFormula>'B. en qüestionari'!F51</calculatedColumnFormula>
    </tableColumn>
    <tableColumn id="177" xr3:uid="{00000000-0010-0000-0B00-0000B1000000}" name="C Dones106" dataDxfId="141">
      <calculatedColumnFormula>'B. en qüestionari'!G51</calculatedColumnFormula>
    </tableColumn>
    <tableColumn id="178" xr3:uid="{00000000-0010-0000-0B00-0000B2000000}" name="C No binari107" dataDxfId="140">
      <calculatedColumnFormula>'B. en qüestionari'!H51</calculatedColumnFormula>
    </tableColumn>
    <tableColumn id="179" xr3:uid="{00000000-0010-0000-0B00-0000B3000000}" name="Proced. 1108" dataDxfId="139">
      <calculatedColumnFormula>'B. en qüestionari'!I51</calculatedColumnFormula>
    </tableColumn>
    <tableColumn id="180" xr3:uid="{00000000-0010-0000-0B00-0000B4000000}" name="Proced. 2109" dataDxfId="138">
      <calculatedColumnFormula>'B. en qüestionari'!J51</calculatedColumnFormula>
    </tableColumn>
    <tableColumn id="181" xr3:uid="{00000000-0010-0000-0B00-0000B5000000}" name="Proced. 3110" dataDxfId="137">
      <calculatedColumnFormula>'B. en qüestionari'!K51</calculatedColumnFormula>
    </tableColumn>
    <tableColumn id="182" xr3:uid="{00000000-0010-0000-0B00-0000B6000000}" name="Discr. Laboral" dataDxfId="136">
      <calculatedColumnFormula>'B. en qüestionari'!F52</calculatedColumnFormula>
    </tableColumn>
    <tableColumn id="183" xr3:uid="{00000000-0010-0000-0B00-0000B7000000}" name="C Dones111" dataDxfId="135">
      <calculatedColumnFormula>'B. en qüestionari'!G52</calculatedColumnFormula>
    </tableColumn>
    <tableColumn id="184" xr3:uid="{00000000-0010-0000-0B00-0000B8000000}" name="C No binari112" dataDxfId="134">
      <calculatedColumnFormula>'B. en qüestionari'!H52</calculatedColumnFormula>
    </tableColumn>
    <tableColumn id="185" xr3:uid="{00000000-0010-0000-0B00-0000B9000000}" name="Proced. 1113" dataDxfId="133">
      <calculatedColumnFormula>'B. en qüestionari'!I52</calculatedColumnFormula>
    </tableColumn>
    <tableColumn id="186" xr3:uid="{00000000-0010-0000-0B00-0000BA000000}" name="Proced. 2114" dataDxfId="132">
      <calculatedColumnFormula>'B. en qüestionari'!J52</calculatedColumnFormula>
    </tableColumn>
    <tableColumn id="187" xr3:uid="{00000000-0010-0000-0B00-0000BB000000}" name="Proced. 3115" dataDxfId="131">
      <calculatedColumnFormula>'B. en qüestionari'!K52</calculatedColumnFormula>
    </tableColumn>
    <tableColumn id="188" xr3:uid="{00000000-0010-0000-0B00-0000BC000000}" name="Discr.entitats priv o empreses" dataDxfId="130">
      <calculatedColumnFormula>'B. en qüestionari'!F53</calculatedColumnFormula>
    </tableColumn>
    <tableColumn id="189" xr3:uid="{00000000-0010-0000-0B00-0000BD000000}" name="C Dones116" dataDxfId="129">
      <calculatedColumnFormula>'B. en qüestionari'!G53</calculatedColumnFormula>
    </tableColumn>
    <tableColumn id="190" xr3:uid="{00000000-0010-0000-0B00-0000BE000000}" name="C No binari117" dataDxfId="128">
      <calculatedColumnFormula>'B. en qüestionari'!H53</calculatedColumnFormula>
    </tableColumn>
    <tableColumn id="191" xr3:uid="{00000000-0010-0000-0B00-0000BF000000}" name="Proced. 1118" dataDxfId="127">
      <calculatedColumnFormula>'B. en qüestionari'!I53</calculatedColumnFormula>
    </tableColumn>
    <tableColumn id="192" xr3:uid="{00000000-0010-0000-0B00-0000C0000000}" name="Proced. 2119" dataDxfId="126">
      <calculatedColumnFormula>'B. en qüestionari'!J53</calculatedColumnFormula>
    </tableColumn>
    <tableColumn id="193" xr3:uid="{00000000-0010-0000-0B00-0000C1000000}" name="Proced. 3120" dataDxfId="125">
      <calculatedColumnFormula>'B. en qüestionari'!K53</calculatedColumnFormula>
    </tableColumn>
    <tableColumn id="194" xr3:uid="{00000000-0010-0000-0B00-0000C2000000}" name="Discr.persones priv" dataDxfId="124">
      <calculatedColumnFormula>'B. en qüestionari'!F54</calculatedColumnFormula>
    </tableColumn>
    <tableColumn id="195" xr3:uid="{00000000-0010-0000-0B00-0000C3000000}" name="C Dones121" dataDxfId="123">
      <calculatedColumnFormula>'B. en qüestionari'!G54</calculatedColumnFormula>
    </tableColumn>
    <tableColumn id="196" xr3:uid="{00000000-0010-0000-0B00-0000C4000000}" name="C No binari122" dataDxfId="122">
      <calculatedColumnFormula>'B. en qüestionari'!H54</calculatedColumnFormula>
    </tableColumn>
    <tableColumn id="197" xr3:uid="{00000000-0010-0000-0B00-0000C5000000}" name="Proced. 1123" dataDxfId="121">
      <calculatedColumnFormula>'B. en qüestionari'!I54</calculatedColumnFormula>
    </tableColumn>
    <tableColumn id="198" xr3:uid="{00000000-0010-0000-0B00-0000C6000000}" name="Proced. 2124" dataDxfId="120">
      <calculatedColumnFormula>'B. en qüestionari'!J54</calculatedColumnFormula>
    </tableColumn>
    <tableColumn id="199" xr3:uid="{00000000-0010-0000-0B00-0000C7000000}" name="Proced. 3125" dataDxfId="119">
      <calculatedColumnFormula>'B. en qüestionari'!K54</calculatedColumnFormula>
    </tableColumn>
    <tableColumn id="200" xr3:uid="{00000000-0010-0000-0B00-0000C8000000}" name="Altres126">
      <calculatedColumnFormula>'B. en qüestionari'!F55</calculatedColumnFormula>
    </tableColumn>
    <tableColumn id="201" xr3:uid="{00000000-0010-0000-0B00-0000C9000000}" name="C Dones127" dataDxfId="118">
      <calculatedColumnFormula>'B. en qüestionari'!G55</calculatedColumnFormula>
    </tableColumn>
    <tableColumn id="202" xr3:uid="{00000000-0010-0000-0B00-0000CA000000}" name="C No binari128" dataDxfId="117">
      <calculatedColumnFormula>'B. en qüestionari'!H55</calculatedColumnFormula>
    </tableColumn>
    <tableColumn id="203" xr3:uid="{00000000-0010-0000-0B00-0000CB000000}" name="Proced. 1129" dataDxfId="116">
      <calculatedColumnFormula>'B. en qüestionari'!I55</calculatedColumnFormula>
    </tableColumn>
    <tableColumn id="204" xr3:uid="{00000000-0010-0000-0B00-0000CC000000}" name="Proced. 2130" dataDxfId="115">
      <calculatedColumnFormula>'B. en qüestionari'!J55</calculatedColumnFormula>
    </tableColumn>
    <tableColumn id="205" xr3:uid="{00000000-0010-0000-0B00-0000CD000000}" name="Proced. 3131" dataDxfId="114">
      <calculatedColumnFormula>'B. en qüestionari'!K55</calculatedColumnFormula>
    </tableColumn>
    <tableColumn id="206" xr3:uid="{00000000-0010-0000-0B00-0000CE000000}" name="Total persones discr" dataDxfId="113">
      <calculatedColumnFormula>SUM('B. en qüestionari'!F49:F55)</calculatedColumnFormula>
    </tableColumn>
    <tableColumn id="207" xr3:uid="{00000000-0010-0000-0B00-0000CF000000}" name="C Dones132" dataDxfId="112">
      <calculatedColumnFormula>SUM('B. en qüestionari'!G49:G55)</calculatedColumnFormula>
    </tableColumn>
    <tableColumn id="208" xr3:uid="{00000000-0010-0000-0B00-0000D0000000}" name="C No binari133" dataDxfId="111">
      <calculatedColumnFormula>SUM('B. en qüestionari'!H49:H55)</calculatedColumnFormula>
    </tableColumn>
    <tableColumn id="209" xr3:uid="{00000000-0010-0000-0B00-0000D1000000}" name="Partida_x000a_(mitjana)" dataDxfId="110">
      <calculatedColumnFormula>'B. en qüestionari'!F76</calculatedColumnFormula>
    </tableColumn>
    <tableColumn id="210" xr3:uid="{00000000-0010-0000-0B00-0000D2000000}" name="Preu 01">
      <calculatedColumnFormula>'B. en qüestionari'!F96</calculatedColumnFormula>
    </tableColumn>
    <tableColumn id="211" xr3:uid="{00000000-0010-0000-0B00-0000D3000000}" name="Preu 02" dataDxfId="109">
      <calculatedColumnFormula>'B. en qüestionari'!G96</calculatedColumnFormula>
    </tableColumn>
    <tableColumn id="212" xr3:uid="{00000000-0010-0000-0B00-0000D4000000}" name="Preu 03">
      <calculatedColumnFormula>'B. en qüestionari'!H96</calculatedColumnFormula>
    </tableColumn>
    <tableColumn id="213" xr3:uid="{00000000-0010-0000-0B00-0000D5000000}" name="Preu 04">
      <calculatedColumnFormula>'B. en qüestionari'!I96</calculatedColumnFormula>
    </tableColumn>
    <tableColumn id="214" xr3:uid="{00000000-0010-0000-0B00-0000D6000000}" name="Total Accions134">
      <calculatedColumnFormula>COUNTA('C. qüestionari'!E11:E20)</calculatedColumnFormula>
    </tableColumn>
    <tableColumn id="215" xr3:uid="{00000000-0010-0000-0B00-0000D7000000}" name="Tipus accions135" dataDxfId="108">
      <calculatedColumnFormula>"1. "&amp;'C. qüestionari'!E11&amp;CHAR(10)&amp;" 2. "&amp;'C. qüestionari'!E12&amp;CHAR(10)&amp;" 3. "&amp;'C. qüestionari'!E13&amp;CHAR(10)&amp;" 4."&amp;'C. qüestionari'!E14&amp;CHAR(10)&amp;" 5. "&amp;'C. qüestionari'!E15&amp;CHAR(10)&amp;"6. "&amp;'C. qüestionari'!E16&amp;CHAR(10)&amp;"7. "&amp;'C. qüestionari'!E17&amp;CHAR(10)&amp;" 8. "&amp;'C. qüestionari'!E18&amp;CHAR(10)&amp;" 9. "&amp;'C. qüestionari'!E19&amp;CHAR(10)&amp;" 10. "&amp;'C. qüestionari'!E20</calculatedColumnFormula>
    </tableColumn>
    <tableColumn id="216" xr3:uid="{00000000-0010-0000-0B00-0000D8000000}" name="Descripció acció" dataDxfId="107">
      <calculatedColumnFormula>"1. "&amp;'C. qüestionari'!F11&amp;CHAR(10)&amp;" 2. "&amp;'C. qüestionari'!F12&amp;CHAR(10)&amp;" 3. "&amp;'C. qüestionari'!F13&amp;CHAR(10)&amp;" 4."&amp;'C. qüestionari'!F14&amp;CHAR(10)&amp;" 5. "&amp;'C. qüestionari'!F15&amp;CHAR(10)&amp;"6. "&amp;'C. qüestionari'!F16&amp;CHAR(10)&amp;"7. "&amp;'C. qüestionari'!F17&amp;CHAR(10)&amp;" 8. "&amp;'C. qüestionari'!F18&amp;CHAR(10)&amp;" 9. "&amp;'C. qüestionari'!F19&amp;CHAR(10)&amp;" 10. "&amp;'C. qüestionari'!F20</calculatedColumnFormula>
    </tableColumn>
    <tableColumn id="217" xr3:uid="{00000000-0010-0000-0B00-0000D9000000}" name="N beneficiaris" dataDxfId="106">
      <calculatedColumnFormula>SUM('C. qüestionari'!G11:G20)</calculatedColumnFormula>
    </tableColumn>
    <tableColumn id="218" xr3:uid="{00000000-0010-0000-0B00-0000DA000000}" name="C Dones136" dataDxfId="105">
      <calculatedColumnFormula>SUM('C. qüestionari'!I11:I20)</calculatedColumnFormula>
    </tableColumn>
    <tableColumn id="219" xr3:uid="{00000000-0010-0000-0B00-0000DB000000}" name="C No binari137" dataDxfId="104">
      <calculatedColumnFormula>SUM('C. qüestionari'!J11:J20)</calculatedColumnFormula>
    </tableColumn>
    <tableColumn id="220" xr3:uid="{00000000-0010-0000-0B00-0000DC000000}" name="Proced. 1138" dataDxfId="103">
      <calculatedColumnFormula>"1. "&amp;'C. qüestionari'!K11&amp;CHAR(10)&amp;" 2. "&amp;'C. qüestionari'!K12&amp;CHAR(10)&amp;" 3. "&amp;'C. qüestionari'!K13&amp;CHAR(10)&amp;" 4."&amp;'C. qüestionari'!K14&amp;CHAR(10)&amp;" 5. "&amp;'C. qüestionari'!K15&amp;CHAR(10)&amp;"6. "&amp;'C. qüestionari'!K16&amp;CHAR(10)&amp;"7. "&amp;'C. qüestionari'!K17&amp;CHAR(10)&amp;" 8. "&amp;'C. qüestionari'!K18&amp;CHAR(10)&amp;" 9. "&amp;'C. qüestionari'!K19&amp;CHAR(10)&amp;" 10. "&amp;'C. qüestionari'!K20</calculatedColumnFormula>
    </tableColumn>
    <tableColumn id="221" xr3:uid="{00000000-0010-0000-0B00-0000DD000000}" name="Proced. 2139" dataDxfId="102">
      <calculatedColumnFormula>"1. "&amp;'C. qüestionari'!L11&amp;CHAR(10)&amp;" 2. "&amp;'C. qüestionari'!L12&amp;CHAR(10)&amp;" 3. "&amp;'C. qüestionari'!L13&amp;CHAR(10)&amp;" 4."&amp;'C. qüestionari'!L14&amp;CHAR(10)&amp;" 5. "&amp;'C. qüestionari'!L15&amp;CHAR(10)&amp;"6. "&amp;'C. qüestionari'!L16&amp;CHAR(10)&amp;"7. "&amp;'C. qüestionari'!L17&amp;CHAR(10)&amp;" 8. "&amp;'C. qüestionari'!L18&amp;CHAR(10)&amp;" 9. "&amp;'C. qüestionari'!L19&amp;CHAR(10)&amp;" 10. "&amp;'C. qüestionari'!L20</calculatedColumnFormula>
    </tableColumn>
    <tableColumn id="222" xr3:uid="{00000000-0010-0000-0B00-0000DE000000}" name="Proced. 3140" dataDxfId="101">
      <calculatedColumnFormula>"1. "&amp;'C. qüestionari'!M11&amp;CHAR(10)&amp;" 2. "&amp;'C. qüestionari'!M12&amp;CHAR(10)&amp;" 3. "&amp;'C. qüestionari'!M13&amp;CHAR(10)&amp;" 4."&amp;'C. qüestionari'!M14&amp;CHAR(10)&amp;" 5. "&amp;'C. qüestionari'!M15&amp;CHAR(10)&amp;"6. "&amp;'C. qüestionari'!M16&amp;CHAR(10)&amp;"7. "&amp;'C. qüestionari'!M17&amp;CHAR(10)&amp;" 8. "&amp;'C. qüestionari'!M18&amp;CHAR(10)&amp;" 9. "&amp;'C. qüestionari'!M19&amp;CHAR(10)&amp;" 10. "&amp;'C. qüestionari'!M20</calculatedColumnFormula>
    </tableColumn>
    <tableColumn id="223" xr3:uid="{00000000-0010-0000-0B00-0000DF000000}" name="Total Accions141">
      <calculatedColumnFormula>COUNTA('C. qüestionari'!E25:E34)</calculatedColumnFormula>
    </tableColumn>
    <tableColumn id="224" xr3:uid="{00000000-0010-0000-0B00-0000E0000000}" name="Tipus accions142" dataDxfId="100">
      <calculatedColumnFormula>"1. "&amp;'C. qüestionari'!E25&amp;CHAR(10)&amp;" 2. "&amp;'C. qüestionari'!E26&amp;CHAR(10)&amp;" 3. "&amp;'C. qüestionari'!E27&amp;CHAR(10)&amp;" 4."&amp;'C. qüestionari'!E28&amp;CHAR(10)&amp;" 5. "&amp;'C. qüestionari'!E29&amp;CHAR(10)&amp;"6. "&amp;'C. qüestionari'!E30&amp;CHAR(10)&amp;"7. "&amp;'C. qüestionari'!E31&amp;CHAR(10)&amp;" 8. "&amp;'C. qüestionari'!E32&amp;CHAR(10)&amp;" 9. "&amp;'C. qüestionari'!E33&amp;CHAR(10)&amp;" 10. "&amp;'C. qüestionari'!E34</calculatedColumnFormula>
    </tableColumn>
    <tableColumn id="225" xr3:uid="{00000000-0010-0000-0B00-0000E1000000}" name="N beneficiaris143" dataDxfId="99">
      <calculatedColumnFormula>SUM('C. qüestionari'!F25:F34)</calculatedColumnFormula>
    </tableColumn>
    <tableColumn id="226" xr3:uid="{00000000-0010-0000-0B00-0000E2000000}" name="C Dones144" dataDxfId="98">
      <calculatedColumnFormula>SUM('C. qüestionari'!G25:G34)</calculatedColumnFormula>
    </tableColumn>
    <tableColumn id="227" xr3:uid="{00000000-0010-0000-0B00-0000E3000000}" name="C No binari145" dataDxfId="97">
      <calculatedColumnFormula>SUM('C. qüestionari'!I25:I34)</calculatedColumnFormula>
    </tableColumn>
    <tableColumn id="228" xr3:uid="{00000000-0010-0000-0B00-0000E4000000}" name="Proced. 1146" dataDxfId="96">
      <calculatedColumnFormula>"1. "&amp;'C. qüestionari'!J25&amp;CHAR(10)&amp;" 2. "&amp;'C. qüestionari'!J26&amp;CHAR(10)&amp;" 3. "&amp;'C. qüestionari'!J27&amp;CHAR(10)&amp;" 4."&amp;'C. qüestionari'!J28&amp;CHAR(10)&amp;" 5. "&amp;'C. qüestionari'!J29&amp;CHAR(10)&amp;"6. "&amp;'C. qüestionari'!J30&amp;CHAR(10)&amp;"7. "&amp;'C. qüestionari'!J31&amp;CHAR(10)&amp;" 8. "&amp;'C. qüestionari'!J32&amp;CHAR(10)&amp;" 9. "&amp;'C. qüestionari'!J33&amp;CHAR(10)&amp;" 10. "&amp;'C. qüestionari'!J34</calculatedColumnFormula>
    </tableColumn>
    <tableColumn id="229" xr3:uid="{00000000-0010-0000-0B00-0000E5000000}" name="Proced. 2147" dataDxfId="95">
      <calculatedColumnFormula>"1. "&amp;'C. qüestionari'!K25&amp;CHAR(10)&amp;" 2. "&amp;'C. qüestionari'!K26&amp;CHAR(10)&amp;" 3. "&amp;'C. qüestionari'!K27&amp;CHAR(10)&amp;" 4."&amp;'C. qüestionari'!K28&amp;CHAR(10)&amp;" 5. "&amp;'C. qüestionari'!K29&amp;CHAR(10)&amp;"6. "&amp;'C. qüestionari'!K30&amp;CHAR(10)&amp;"7. "&amp;'C. qüestionari'!K31&amp;CHAR(10)&amp;" 8. "&amp;'C. qüestionari'!K32&amp;CHAR(10)&amp;" 9. "&amp;'C. qüestionari'!K33&amp;CHAR(10)&amp;" 10. "&amp;'C. qüestionari'!K34</calculatedColumnFormula>
    </tableColumn>
    <tableColumn id="230" xr3:uid="{00000000-0010-0000-0B00-0000E6000000}" name="Proced. 3148" dataDxfId="94">
      <calculatedColumnFormula>"1. "&amp;'C. qüestionari'!L25&amp;CHAR(10)&amp;" 2. "&amp;'C. qüestionari'!L26&amp;CHAR(10)&amp;" 3. "&amp;'C. qüestionari'!L27&amp;CHAR(10)&amp;" 4."&amp;'C. qüestionari'!L28&amp;CHAR(10)&amp;" 5. "&amp;'C. qüestionari'!L29&amp;CHAR(10)&amp;"6. "&amp;'C. qüestionari'!L30&amp;CHAR(10)&amp;"7. "&amp;'C. qüestionari'!L31&amp;CHAR(10)&amp;" 8. "&amp;'C. qüestionari'!L32&amp;CHAR(10)&amp;" 9. "&amp;'C. qüestionari'!L33&amp;CHAR(10)&amp;" 10. "&amp;'C. qüestionari'!L34</calculatedColumnFormula>
    </tableColumn>
    <tableColumn id="231" xr3:uid="{00000000-0010-0000-0B00-0000E7000000}" name="Persones que es preveu que_x000a_assoliran la regularitat administrativa" dataDxfId="93">
      <calculatedColumnFormula>SUM('C. qüestionari'!M25:M34)</calculatedColumnFormula>
    </tableColumn>
    <tableColumn id="232" xr3:uid="{00000000-0010-0000-0B00-0000E8000000}" name="Total estudis">
      <calculatedColumnFormula>COUNTA('C. qüestionari'!E39:E43)</calculatedColumnFormula>
    </tableColumn>
    <tableColumn id="233" xr3:uid="{00000000-0010-0000-0B00-0000E9000000}" name="Tipus estudis" dataDxfId="92">
      <calculatedColumnFormula>"1. "&amp;'C. qüestionari'!E39&amp;CHAR(10)&amp;" 2. "&amp;'C. qüestionari'!E40&amp;CHAR(10)&amp;" 3. "&amp;'C. qüestionari'!E41&amp;CHAR(10)&amp;" 4."&amp;'C. qüestionari'!E42&amp;CHAR(10)&amp;" 5. "&amp;'C. qüestionari'!E43</calculatedColumnFormula>
    </tableColumn>
    <tableColumn id="234" xr3:uid="{00000000-0010-0000-0B00-0000EA000000}" name="Dies Estudi 1" dataDxfId="91">
      <calculatedColumnFormula>('C. qüestionari'!H39)</calculatedColumnFormula>
    </tableColumn>
    <tableColumn id="235" xr3:uid="{00000000-0010-0000-0B00-0000EB000000}" name="Dies Estudi 2" dataDxfId="90">
      <calculatedColumnFormula>'C. qüestionari'!H40</calculatedColumnFormula>
    </tableColumn>
    <tableColumn id="236" xr3:uid="{00000000-0010-0000-0B00-0000EC000000}" name="Dies estudi 3" dataDxfId="89">
      <calculatedColumnFormula>'C. qüestionari'!H41</calculatedColumnFormula>
    </tableColumn>
    <tableColumn id="237" xr3:uid="{00000000-0010-0000-0B00-0000ED000000}" name="Dies estudi 4" dataDxfId="88">
      <calculatedColumnFormula>'C. qüestionari'!H42</calculatedColumnFormula>
    </tableColumn>
    <tableColumn id="238" xr3:uid="{00000000-0010-0000-0B00-0000EE000000}" name="Dies estudi 5" dataDxfId="87">
      <calculatedColumnFormula>'C. qüestionari'!H43</calculatedColumnFormula>
    </tableColumn>
    <tableColumn id="239" xr3:uid="{00000000-0010-0000-0B00-0000EF000000}" name="Total Accions149">
      <calculatedColumnFormula>COUNTA('C. qüestionari'!E48:E57)</calculatedColumnFormula>
    </tableColumn>
    <tableColumn id="240" xr3:uid="{00000000-0010-0000-0B00-0000F0000000}" name="Tipus accions150" dataDxfId="86">
      <calculatedColumnFormula>"1. "&amp;'C. qüestionari'!E48&amp;CHAR(10)&amp;" 2. "&amp;'C. qüestionari'!E49&amp;CHAR(10)&amp;" 3. "&amp;'C. qüestionari'!E50&amp;CHAR(10)&amp;" 4."&amp;'C. qüestionari'!E51&amp;CHAR(10)&amp;" 5. "&amp;'C. qüestionari'!E52&amp;CHAR(10)&amp;"6. "&amp;'C. qüestionari'!E53&amp;CHAR(10)&amp;"7. "&amp;'C. qüestionari'!E54&amp;CHAR(10)&amp;" 8. "&amp;'C. qüestionari'!E55&amp;CHAR(10)&amp;" 9. "&amp;'C. qüestionari'!E56&amp;CHAR(10)&amp;" 10. "&amp;'C. qüestionari'!E57</calculatedColumnFormula>
    </tableColumn>
    <tableColumn id="241" xr3:uid="{00000000-0010-0000-0B00-0000F1000000}" name="Descripció acció151" dataDxfId="85">
      <calculatedColumnFormula>"1. "&amp;'C. qüestionari'!F48&amp;CHAR(10)&amp;" 2. "&amp;'C. qüestionari'!F49&amp;CHAR(10)&amp;" 3. "&amp;'C. qüestionari'!F50&amp;CHAR(10)&amp;" 4."&amp;'C. qüestionari'!F51&amp;CHAR(10)&amp;" 5. "&amp;'C. qüestionari'!F52&amp;CHAR(10)&amp;"6. "&amp;'C. qüestionari'!F53&amp;CHAR(10)&amp;"7. "&amp;'C. qüestionari'!F54&amp;CHAR(10)&amp;" 8. "&amp;'C. qüestionari'!F55&amp;CHAR(10)&amp;" 9. "&amp;'C. qüestionari'!F56&amp;CHAR(10)&amp;" 10. "&amp;'C. qüestionari'!F57</calculatedColumnFormula>
    </tableColumn>
    <tableColumn id="242" xr3:uid="{00000000-0010-0000-0B00-0000F2000000}" name="N beneficiaris152" dataDxfId="84">
      <calculatedColumnFormula>SUM('C. qüestionari'!G48:G57)</calculatedColumnFormula>
    </tableColumn>
    <tableColumn id="243" xr3:uid="{00000000-0010-0000-0B00-0000F3000000}" name="C Dones153" dataDxfId="83">
      <calculatedColumnFormula>SUM('C. qüestionari'!I48:I57)</calculatedColumnFormula>
    </tableColumn>
    <tableColumn id="244" xr3:uid="{00000000-0010-0000-0B00-0000F4000000}" name="C No binari154" dataDxfId="82">
      <calculatedColumnFormula>SUM('C. qüestionari'!J48:J57)</calculatedColumnFormula>
    </tableColumn>
    <tableColumn id="245" xr3:uid="{00000000-0010-0000-0B00-0000F5000000}" name="Proced. 1155" dataDxfId="81">
      <calculatedColumnFormula>"1. "&amp;'C. qüestionari'!K48&amp;CHAR(10)&amp;" 2. "&amp;'C. qüestionari'!K49&amp;CHAR(10)&amp;" 3. "&amp;'C. qüestionari'!K50&amp;CHAR(10)&amp;" 4."&amp;'C. qüestionari'!K51&amp;CHAR(10)&amp;" 5. "&amp;'C. qüestionari'!K52&amp;CHAR(10)&amp;"6. "&amp;'C. qüestionari'!K53&amp;CHAR(10)&amp;"7. "&amp;'C. qüestionari'!K54&amp;CHAR(10)&amp;" 8. "&amp;'C. qüestionari'!K55&amp;CHAR(10)&amp;" 9. "&amp;'C. qüestionari'!K56&amp;CHAR(10)&amp;" 10. "&amp;'C. qüestionari'!K57</calculatedColumnFormula>
    </tableColumn>
    <tableColumn id="246" xr3:uid="{00000000-0010-0000-0B00-0000F6000000}" name="Proced. 2156" dataDxfId="80">
      <calculatedColumnFormula>"1. "&amp;'C. qüestionari'!L48&amp;CHAR(10)&amp;" 2. "&amp;'C. qüestionari'!L49&amp;CHAR(10)&amp;" 3. "&amp;'C. qüestionari'!L50&amp;CHAR(10)&amp;" 4."&amp;'C. qüestionari'!L51&amp;CHAR(10)&amp;" 5. "&amp;'C. qüestionari'!L52&amp;CHAR(10)&amp;"6. "&amp;'C. qüestionari'!L53&amp;CHAR(10)&amp;"7. "&amp;'C. qüestionari'!L54&amp;CHAR(10)&amp;" 8. "&amp;'C. qüestionari'!L55&amp;CHAR(10)&amp;" 9. "&amp;'C. qüestionari'!L56&amp;CHAR(10)&amp;" 10. "&amp;'C. qüestionari'!L57</calculatedColumnFormula>
    </tableColumn>
    <tableColumn id="247" xr3:uid="{00000000-0010-0000-0B00-0000F7000000}" name="Proced. 3157" dataDxfId="79">
      <calculatedColumnFormula>"1. "&amp;'C. qüestionari'!M48&amp;CHAR(10)&amp;" 2. "&amp;'C. qüestionari'!M49&amp;CHAR(10)&amp;" 3. "&amp;'C. qüestionari'!M50&amp;CHAR(10)&amp;" 4."&amp;'C. qüestionari'!M51&amp;CHAR(10)&amp;" 5. "&amp;'C. qüestionari'!M52&amp;CHAR(10)&amp;"6. "&amp;'C. qüestionari'!M53&amp;CHAR(10)&amp;"7. "&amp;'C. qüestionari'!M54&amp;CHAR(10)&amp;" 8. "&amp;'C. qüestionari'!M55&amp;CHAR(10)&amp;" 9. "&amp;'C. qüestionari'!M56&amp;CHAR(10)&amp;" 10. "&amp;'C. qüestionari'!M57</calculatedColumnFormula>
    </tableColumn>
    <tableColumn id="248" xr3:uid="{00000000-0010-0000-0B00-0000F8000000}" name="Total Accions158">
      <calculatedColumnFormula>COUNTA('D. qüestionari'!E11:E20)</calculatedColumnFormula>
    </tableColumn>
    <tableColumn id="249" xr3:uid="{00000000-0010-0000-0B00-0000F9000000}" name="Tipus accions159" dataDxfId="78">
      <calculatedColumnFormula>"1. "&amp;'D. qüestionari'!E11&amp;CHAR(10)&amp;" 2. "&amp;'D. qüestionari'!E12&amp;CHAR(10)&amp;" 3. "&amp;'D. qüestionari'!E13&amp;CHAR(10)&amp;" 4."&amp;'D. qüestionari'!E14&amp;CHAR(10)&amp;" 5. "&amp;'D. qüestionari'!E15&amp;CHAR(10)&amp;"6. "&amp;'D. qüestionari'!E16&amp;CHAR(10)&amp;"7. "&amp;'D. qüestionari'!E17&amp;CHAR(10)&amp;" 8. "&amp;'D. qüestionari'!E18&amp;CHAR(10)&amp;" 9. "&amp;'D. qüestionari'!E19&amp;CHAR(10)&amp;" 10. "&amp;'D. qüestionari'!E20</calculatedColumnFormula>
    </tableColumn>
    <tableColumn id="250" xr3:uid="{00000000-0010-0000-0B00-0000FA000000}" name="Descripció acció160" dataDxfId="77">
      <calculatedColumnFormula>"1. "&amp;'D. qüestionari'!F11&amp;CHAR(10)&amp;" 2. "&amp;'D. qüestionari'!F12&amp;CHAR(10)&amp;" 3. "&amp;'D. qüestionari'!F13&amp;CHAR(10)&amp;" 4."&amp;'D. qüestionari'!F14&amp;CHAR(10)&amp;" 5. "&amp;'D. qüestionari'!F15&amp;CHAR(10)&amp;"6. "&amp;'D. qüestionari'!F16&amp;CHAR(10)&amp;"7. "&amp;'D. qüestionari'!F17&amp;CHAR(10)&amp;" 8. "&amp;'D. qüestionari'!F18&amp;CHAR(10)&amp;" 9. "&amp;'D. qüestionari'!F19&amp;CHAR(10)&amp;" 10. "&amp;'D. qüestionari'!F20</calculatedColumnFormula>
    </tableColumn>
    <tableColumn id="251" xr3:uid="{00000000-0010-0000-0B00-0000FB000000}" name="N beneficiaris161" dataDxfId="76">
      <calculatedColumnFormula>SUM('D. qüestionari'!G11:G20)</calculatedColumnFormula>
    </tableColumn>
    <tableColumn id="252" xr3:uid="{00000000-0010-0000-0B00-0000FC000000}" name="C Dones162" dataDxfId="75">
      <calculatedColumnFormula>SUM('D. qüestionari'!H11:H20)</calculatedColumnFormula>
    </tableColumn>
    <tableColumn id="253" xr3:uid="{00000000-0010-0000-0B00-0000FD000000}" name="C No binari163" dataDxfId="74">
      <calculatedColumnFormula>SUM('D. qüestionari'!I11:I20)</calculatedColumnFormula>
    </tableColumn>
    <tableColumn id="254" xr3:uid="{00000000-0010-0000-0B00-0000FE000000}" name="Proced. 1164" dataDxfId="73">
      <calculatedColumnFormula>"1. "&amp;'D. qüestionari'!J11&amp;CHAR(10)&amp;" 2. "&amp;'D. qüestionari'!J12&amp;CHAR(10)&amp;" 3. "&amp;'D. qüestionari'!J13&amp;CHAR(10)&amp;" 4."&amp;'D. qüestionari'!J14&amp;CHAR(10)&amp;" 5. "&amp;'D. qüestionari'!J15&amp;CHAR(10)&amp;"6. "&amp;'D. qüestionari'!J16&amp;CHAR(10)&amp;"7. "&amp;'D. qüestionari'!J17&amp;CHAR(10)&amp;" 8. "&amp;'D. qüestionari'!J18&amp;CHAR(10)&amp;" 9. "&amp;'D. qüestionari'!J19&amp;CHAR(10)&amp;" 10. "&amp;'D. qüestionari'!J20</calculatedColumnFormula>
    </tableColumn>
    <tableColumn id="255" xr3:uid="{00000000-0010-0000-0B00-0000FF000000}" name="Proced. 2165" dataDxfId="72">
      <calculatedColumnFormula>"1. "&amp;'D. qüestionari'!K11&amp;CHAR(10)&amp;" 2. "&amp;'D. qüestionari'!K12&amp;CHAR(10)&amp;" 3. "&amp;'D. qüestionari'!K13&amp;CHAR(10)&amp;" 4."&amp;'D. qüestionari'!K14&amp;CHAR(10)&amp;" 5. "&amp;'D. qüestionari'!K15&amp;CHAR(10)&amp;"6. "&amp;'D. qüestionari'!K16&amp;CHAR(10)&amp;"7. "&amp;'D. qüestionari'!K17&amp;CHAR(10)&amp;" 8. "&amp;'D. qüestionari'!K18&amp;CHAR(10)&amp;" 9. "&amp;'D. qüestionari'!K19&amp;CHAR(10)&amp;" 10. "&amp;'D. qüestionari'!K20</calculatedColumnFormula>
    </tableColumn>
    <tableColumn id="256" xr3:uid="{00000000-0010-0000-0B00-000000010000}" name="Proced. 3166" dataDxfId="71">
      <calculatedColumnFormula>"1. "&amp;'D. qüestionari'!L11&amp;CHAR(10)&amp;" 2. "&amp;'D. qüestionari'!L12&amp;CHAR(10)&amp;" 3. "&amp;'D. qüestionari'!L13&amp;CHAR(10)&amp;" 4."&amp;'D. qüestionari'!L14&amp;CHAR(10)&amp;" 5. "&amp;'D. qüestionari'!L15&amp;CHAR(10)&amp;"6. "&amp;'D. qüestionari'!L16&amp;CHAR(10)&amp;"7. "&amp;'D. qüestionari'!L17&amp;CHAR(10)&amp;" 8. "&amp;'D. qüestionari'!L18&amp;CHAR(10)&amp;" 9. "&amp;'D. qüestionari'!L19&amp;CHAR(10)&amp;" 10. "&amp;'D. qüestionari'!L20</calculatedColumnFormula>
    </tableColumn>
    <tableColumn id="257" xr3:uid="{00000000-0010-0000-0B00-000001010000}" name="Total Accions167">
      <calculatedColumnFormula>COUNTA('D. qüestionari'!E25:E34)</calculatedColumnFormula>
    </tableColumn>
    <tableColumn id="258" xr3:uid="{00000000-0010-0000-0B00-000002010000}" name="Tipus accions168" dataDxfId="70">
      <calculatedColumnFormula>"1. "&amp;'D. qüestionari'!E25&amp;CHAR(10)&amp;" 2. "&amp;'D. qüestionari'!E26&amp;CHAR(10)&amp;" 3. "&amp;'D. qüestionari'!E27&amp;CHAR(10)&amp;" 4."&amp;'D. qüestionari'!E28&amp;CHAR(10)&amp;" 5. "&amp;'D. qüestionari'!E29&amp;CHAR(10)&amp;"6. "&amp;'D. qüestionari'!E30&amp;CHAR(10)&amp;"7. "&amp;'D. qüestionari'!E31&amp;CHAR(10)&amp;" 8. "&amp;'D. qüestionari'!E32&amp;CHAR(10)&amp;" 9. "&amp;'D. qüestionari'!E33&amp;CHAR(10)&amp;" 10. "&amp;'D. qüestionari'!E34</calculatedColumnFormula>
    </tableColumn>
    <tableColumn id="259" xr3:uid="{00000000-0010-0000-0B00-000003010000}" name="Descripció acció169" dataDxfId="69">
      <calculatedColumnFormula>"1. "&amp;'D. qüestionari'!F25&amp;CHAR(10)&amp;" 2. "&amp;'D. qüestionari'!F26&amp;CHAR(10)&amp;" 3. "&amp;'D. qüestionari'!F27&amp;CHAR(10)&amp;" 4."&amp;'D. qüestionari'!F28&amp;CHAR(10)&amp;" 5. "&amp;'D. qüestionari'!F29&amp;CHAR(10)&amp;"6. "&amp;'D. qüestionari'!F30&amp;CHAR(10)&amp;"7. "&amp;'D. qüestionari'!F31&amp;CHAR(10)&amp;" 8. "&amp;'D. qüestionari'!F32&amp;CHAR(10)&amp;" 9. "&amp;'D. qüestionari'!F33&amp;CHAR(10)&amp;" 10. "&amp;'D. qüestionari'!F34</calculatedColumnFormula>
    </tableColumn>
    <tableColumn id="260" xr3:uid="{00000000-0010-0000-0B00-000004010000}" name="N beneficiaris170" dataDxfId="68">
      <calculatedColumnFormula>SUM('D. qüestionari'!G25:G34)</calculatedColumnFormula>
    </tableColumn>
    <tableColumn id="261" xr3:uid="{00000000-0010-0000-0B00-000005010000}" name="C Dones171" dataDxfId="67">
      <calculatedColumnFormula>SUM('D. qüestionari'!H25:H34)</calculatedColumnFormula>
    </tableColumn>
    <tableColumn id="262" xr3:uid="{00000000-0010-0000-0B00-000006010000}" name="C No binari172" dataDxfId="66">
      <calculatedColumnFormula>SUM('D. qüestionari'!I25:I34)</calculatedColumnFormula>
    </tableColumn>
    <tableColumn id="263" xr3:uid="{00000000-0010-0000-0B00-000007010000}" name="Proced. 1173" dataDxfId="65">
      <calculatedColumnFormula>"1. "&amp;'D. qüestionari'!J25&amp;CHAR(10)&amp;" 2. "&amp;'D. qüestionari'!J26&amp;CHAR(10)&amp;" 3. "&amp;'D. qüestionari'!J27&amp;CHAR(10)&amp;" 4."&amp;'D. qüestionari'!J28&amp;CHAR(10)&amp;" 5. "&amp;'D. qüestionari'!J29&amp;CHAR(10)&amp;"6. "&amp;'D. qüestionari'!J30&amp;CHAR(10)&amp;"7. "&amp;'D. qüestionari'!J31&amp;CHAR(10)&amp;" 8. "&amp;'D. qüestionari'!J32&amp;CHAR(10)&amp;" 9. "&amp;'D. qüestionari'!J33&amp;CHAR(10)&amp;" 10. "&amp;'D. qüestionari'!J34</calculatedColumnFormula>
    </tableColumn>
    <tableColumn id="264" xr3:uid="{00000000-0010-0000-0B00-000008010000}" name="Proced. 2174" dataDxfId="64">
      <calculatedColumnFormula>"1. "&amp;'D. qüestionari'!K25&amp;CHAR(10)&amp;" 2. "&amp;'D. qüestionari'!K26&amp;CHAR(10)&amp;" 3. "&amp;'D. qüestionari'!K27&amp;CHAR(10)&amp;" 4."&amp;'D. qüestionari'!K28&amp;CHAR(10)&amp;" 5. "&amp;'D. qüestionari'!K29&amp;CHAR(10)&amp;"6. "&amp;'D. qüestionari'!K30&amp;CHAR(10)&amp;"7. "&amp;'D. qüestionari'!K31&amp;CHAR(10)&amp;" 8. "&amp;'D. qüestionari'!K32&amp;CHAR(10)&amp;" 9. "&amp;'D. qüestionari'!K33&amp;CHAR(10)&amp;" 10. "&amp;'D. qüestionari'!K34</calculatedColumnFormula>
    </tableColumn>
    <tableColumn id="265" xr3:uid="{00000000-0010-0000-0B00-000009010000}" name="Proced. 3175" dataDxfId="63">
      <calculatedColumnFormula>"1. "&amp;'D. qüestionari'!L25&amp;CHAR(10)&amp;" 2. "&amp;'D. qüestionari'!L26&amp;CHAR(10)&amp;" 3. "&amp;'D. qüestionari'!L27&amp;CHAR(10)&amp;" 4."&amp;'D. qüestionari'!L28&amp;CHAR(10)&amp;" 5. "&amp;'D. qüestionari'!L29&amp;CHAR(10)&amp;"6. "&amp;'D. qüestionari'!L30&amp;CHAR(10)&amp;"7. "&amp;'D. qüestionari'!L31&amp;CHAR(10)&amp;" 8. "&amp;'D. qüestionari'!L32&amp;CHAR(10)&amp;" 9. "&amp;'D. qüestionari'!L33&amp;CHAR(10)&amp;" 10. "&amp;'D. qüestionari'!L34</calculatedColumnFormula>
    </tableColumn>
    <tableColumn id="266" xr3:uid="{00000000-0010-0000-0B00-00000A010000}" name="Total Accions176">
      <calculatedColumnFormula>COUNTA('E. qüestionari'!E11:E20)</calculatedColumnFormula>
    </tableColumn>
    <tableColumn id="267" xr3:uid="{00000000-0010-0000-0B00-00000B010000}" name="Tipus accions177" dataDxfId="62">
      <calculatedColumnFormula>"1. "&amp;'E. qüestionari'!E11&amp;CHAR(10)&amp;" 2. "&amp;'E. qüestionari'!E12&amp;CHAR(10)&amp;" 3. "&amp;'E. qüestionari'!E13&amp;CHAR(10)&amp;" 4."&amp;'E. qüestionari'!E14&amp;CHAR(10)&amp;" 5. "&amp;'E. qüestionari'!E15&amp;CHAR(10)&amp;"6. "&amp;'E. qüestionari'!E16&amp;CHAR(10)&amp;"7. "&amp;'E. qüestionari'!E17&amp;CHAR(10)&amp;" 8. "&amp;'E. qüestionari'!E18&amp;CHAR(10)&amp;" 9. "&amp;'E. qüestionari'!E19&amp;CHAR(10)&amp;" 10. "&amp;'E. qüestionari'!E20</calculatedColumnFormula>
    </tableColumn>
    <tableColumn id="268" xr3:uid="{00000000-0010-0000-0B00-00000C010000}" name="Descripció acció178" dataDxfId="61">
      <calculatedColumnFormula>"1. "&amp;'E. qüestionari'!F11&amp;CHAR(10)&amp;" 2. "&amp;'E. qüestionari'!F12&amp;CHAR(10)&amp;" 3. "&amp;'E. qüestionari'!F13&amp;CHAR(10)&amp;" 4."&amp;'E. qüestionari'!F14&amp;CHAR(10)&amp;" 5. "&amp;'E. qüestionari'!F15&amp;CHAR(10)&amp;"6. "&amp;'E. qüestionari'!F16&amp;CHAR(10)&amp;"7. "&amp;'E. qüestionari'!F17&amp;CHAR(10)&amp;" 8. "&amp;'E. qüestionari'!F18&amp;CHAR(10)&amp;" 9. "&amp;'E. qüestionari'!F19&amp;CHAR(10)&amp;" 10. "&amp;'E. qüestionari'!F20</calculatedColumnFormula>
    </tableColumn>
    <tableColumn id="269" xr3:uid="{00000000-0010-0000-0B00-00000D010000}" name="N beneficiaris179" dataDxfId="60">
      <calculatedColumnFormula>SUM('E. qüestionari'!G11:G20)</calculatedColumnFormula>
    </tableColumn>
    <tableColumn id="270" xr3:uid="{00000000-0010-0000-0B00-00000E010000}" name="C Dones180" dataDxfId="59">
      <calculatedColumnFormula>SUM('E. qüestionari'!H11:H20)</calculatedColumnFormula>
    </tableColumn>
    <tableColumn id="271" xr3:uid="{00000000-0010-0000-0B00-00000F010000}" name="C No binari181" dataDxfId="58">
      <calculatedColumnFormula>SUM('E. qüestionari'!I11:I20)</calculatedColumnFormula>
    </tableColumn>
    <tableColumn id="272" xr3:uid="{00000000-0010-0000-0B00-000010010000}" name="Proced. 1182" dataDxfId="57">
      <calculatedColumnFormula>"1. "&amp;'E. qüestionari'!J11&amp;CHAR(10)&amp;" 2. "&amp;'E. qüestionari'!J12&amp;CHAR(10)&amp;" 3. "&amp;'E. qüestionari'!J13&amp;CHAR(10)&amp;" 4."&amp;'E. qüestionari'!J14&amp;CHAR(10)&amp;" 5. "&amp;'E. qüestionari'!J15&amp;CHAR(10)&amp;"6. "&amp;'E. qüestionari'!J16&amp;CHAR(10)&amp;"7. "&amp;'E. qüestionari'!J17&amp;CHAR(10)&amp;" 8. "&amp;'E. qüestionari'!J18&amp;CHAR(10)&amp;" 9. "&amp;'E. qüestionari'!J19&amp;CHAR(10)&amp;" 10. "&amp;'E. qüestionari'!J20</calculatedColumnFormula>
    </tableColumn>
    <tableColumn id="273" xr3:uid="{00000000-0010-0000-0B00-000011010000}" name="Proced. 2183" dataDxfId="56">
      <calculatedColumnFormula>"1. "&amp;'E. qüestionari'!K11&amp;CHAR(10)&amp;" 2. "&amp;'E. qüestionari'!K12&amp;CHAR(10)&amp;" 3. "&amp;'E. qüestionari'!K13&amp;CHAR(10)&amp;" 4."&amp;'E. qüestionari'!K14&amp;CHAR(10)&amp;" 5. "&amp;'E. qüestionari'!K15&amp;CHAR(10)&amp;"6. "&amp;'E. qüestionari'!K16&amp;CHAR(10)&amp;"7. "&amp;'E. qüestionari'!K17&amp;CHAR(10)&amp;" 8. "&amp;'E. qüestionari'!K18&amp;CHAR(10)&amp;" 9. "&amp;'E. qüestionari'!K19&amp;CHAR(10)&amp;" 10. "&amp;'E. qüestionari'!K20</calculatedColumnFormula>
    </tableColumn>
    <tableColumn id="274" xr3:uid="{00000000-0010-0000-0B00-000012010000}" name="Proced. 3184" dataDxfId="55">
      <calculatedColumnFormula>"1. "&amp;'E. qüestionari'!L11&amp;CHAR(10)&amp;" 2. "&amp;'E. qüestionari'!L12&amp;CHAR(10)&amp;" 3. "&amp;'E. qüestionari'!L13&amp;CHAR(10)&amp;" 4."&amp;'E. qüestionari'!L14&amp;CHAR(10)&amp;" 5. "&amp;'E. qüestionari'!L15&amp;CHAR(10)&amp;"6. "&amp;'E. qüestionari'!L16&amp;CHAR(10)&amp;"7. "&amp;'E. qüestionari'!L17&amp;CHAR(10)&amp;" 8. "&amp;'E. qüestionari'!L18&amp;CHAR(10)&amp;" 9. "&amp;'E. qüestionari'!L19&amp;CHAR(10)&amp;" 10. "&amp;'E. qüestionari'!L20</calculatedColumnFormula>
    </tableColumn>
    <tableColumn id="275" xr3:uid="{00000000-0010-0000-0B00-000013010000}" name="Total Accions185">
      <calculatedColumnFormula>COUNTA('E. qüestionari'!E25:E34)</calculatedColumnFormula>
    </tableColumn>
    <tableColumn id="276" xr3:uid="{00000000-0010-0000-0B00-000014010000}" name="Tipus accions186" dataDxfId="54">
      <calculatedColumnFormula>"1. "&amp;'E. qüestionari'!E25&amp;CHAR(10)&amp;" 2. "&amp;'E. qüestionari'!E26&amp;CHAR(10)&amp;" 3. "&amp;'E. qüestionari'!E27&amp;CHAR(10)&amp;" 4."&amp;'E. qüestionari'!E28&amp;CHAR(10)&amp;" 5. "&amp;'E. qüestionari'!E29&amp;CHAR(10)&amp;"6. "&amp;'E. qüestionari'!E30&amp;CHAR(10)&amp;"7. "&amp;'E. qüestionari'!E31&amp;CHAR(10)&amp;" 8. "&amp;'E. qüestionari'!E32&amp;CHAR(10)&amp;" 9. "&amp;'E. qüestionari'!E33&amp;CHAR(10)&amp;" 10. "&amp;'E. qüestionari'!E34</calculatedColumnFormula>
    </tableColumn>
    <tableColumn id="277" xr3:uid="{00000000-0010-0000-0B00-000015010000}" name="Descripció acció187" dataDxfId="53">
      <calculatedColumnFormula>"1. "&amp;'E. qüestionari'!F25&amp;CHAR(10)&amp;" 2. "&amp;'E. qüestionari'!F26&amp;CHAR(10)&amp;" 3. "&amp;'E. qüestionari'!F27&amp;CHAR(10)&amp;" 4."&amp;'E. qüestionari'!F28&amp;CHAR(10)&amp;" 5. "&amp;'E. qüestionari'!F29&amp;CHAR(10)&amp;"6. "&amp;'E. qüestionari'!F30&amp;CHAR(10)&amp;"7. "&amp;'E. qüestionari'!F31&amp;CHAR(10)&amp;" 8. "&amp;'E. qüestionari'!F32&amp;CHAR(10)&amp;" 9. "&amp;'E. qüestionari'!F33&amp;CHAR(10)&amp;" 10. "&amp;'E. qüestionari'!F34</calculatedColumnFormula>
    </tableColumn>
    <tableColumn id="278" xr3:uid="{00000000-0010-0000-0B00-000016010000}" name="N beneficiaris188" dataDxfId="52">
      <calculatedColumnFormula>SUM('E. qüestionari'!G25:G34)</calculatedColumnFormula>
    </tableColumn>
    <tableColumn id="279" xr3:uid="{00000000-0010-0000-0B00-000017010000}" name="C Dones189" dataDxfId="51">
      <calculatedColumnFormula>SUM('E. qüestionari'!H25:H34)</calculatedColumnFormula>
    </tableColumn>
    <tableColumn id="280" xr3:uid="{00000000-0010-0000-0B00-000018010000}" name="C No binari190" dataDxfId="50">
      <calculatedColumnFormula>SUM('E. qüestionari'!I25:I34)</calculatedColumnFormula>
    </tableColumn>
    <tableColumn id="281" xr3:uid="{00000000-0010-0000-0B00-000019010000}" name="Proced. 1191" dataDxfId="49">
      <calculatedColumnFormula>"1. "&amp;'E. qüestionari'!J25&amp;CHAR(10)&amp;" 2. "&amp;'E. qüestionari'!J26&amp;CHAR(10)&amp;" 3. "&amp;'E. qüestionari'!J27&amp;CHAR(10)&amp;" 4."&amp;'E. qüestionari'!J28&amp;CHAR(10)&amp;" 5. "&amp;'E. qüestionari'!J29&amp;CHAR(10)&amp;"6. "&amp;'E. qüestionari'!J30&amp;CHAR(10)&amp;"7. "&amp;'E. qüestionari'!J31&amp;CHAR(10)&amp;" 8. "&amp;'E. qüestionari'!J32&amp;CHAR(10)&amp;" 9. "&amp;'E. qüestionari'!J33&amp;CHAR(10)&amp;" 10. "&amp;'E. qüestionari'!J34</calculatedColumnFormula>
    </tableColumn>
    <tableColumn id="282" xr3:uid="{00000000-0010-0000-0B00-00001A010000}" name="Proced. 2192" dataDxfId="48">
      <calculatedColumnFormula>"1. "&amp;'E. qüestionari'!K25&amp;CHAR(10)&amp;" 2. "&amp;'E. qüestionari'!K26&amp;CHAR(10)&amp;" 3. "&amp;'E. qüestionari'!K27&amp;CHAR(10)&amp;" 4."&amp;'E. qüestionari'!K28&amp;CHAR(10)&amp;" 5. "&amp;'E. qüestionari'!K29&amp;CHAR(10)&amp;"6. "&amp;'E. qüestionari'!K30&amp;CHAR(10)&amp;"7. "&amp;'E. qüestionari'!K31&amp;CHAR(10)&amp;" 8. "&amp;'E. qüestionari'!K32&amp;CHAR(10)&amp;" 9. "&amp;'E. qüestionari'!K33&amp;CHAR(10)&amp;" 10. "&amp;'E. qüestionari'!K34</calculatedColumnFormula>
    </tableColumn>
    <tableColumn id="283" xr3:uid="{00000000-0010-0000-0B00-00001B010000}" name="Proced. 3193" dataDxfId="47">
      <calculatedColumnFormula>"1. "&amp;'E. qüestionari'!L25&amp;CHAR(10)&amp;" 2. "&amp;'E. qüestionari'!L26&amp;CHAR(10)&amp;" 3. "&amp;'E. qüestionari'!L27&amp;CHAR(10)&amp;" 4."&amp;'E. qüestionari'!L28&amp;CHAR(10)&amp;" 5. "&amp;'E. qüestionari'!L29&amp;CHAR(10)&amp;"6. "&amp;'E. qüestionari'!L30&amp;CHAR(10)&amp;"7. "&amp;'E. qüestionari'!L31&amp;CHAR(10)&amp;" 8. "&amp;'E. qüestionari'!L32&amp;CHAR(10)&amp;" 9. "&amp;'E. qüestionari'!L33&amp;CHAR(10)&amp;" 10. "&amp;'E. qüestionari'!L34</calculatedColumnFormula>
    </tableColumn>
    <tableColumn id="284" xr3:uid="{00000000-0010-0000-0B00-00001C010000}" name="Total Accions194">
      <calculatedColumnFormula>COUNTA('E. qüestionari'!E39:E48)</calculatedColumnFormula>
    </tableColumn>
    <tableColumn id="285" xr3:uid="{00000000-0010-0000-0B00-00001D010000}" name="Tipus accions195" dataDxfId="46">
      <calculatedColumnFormula>"1. "&amp;'E. qüestionari'!E39&amp;CHAR(10)&amp;" 2. "&amp;'E. qüestionari'!E40&amp;CHAR(10)&amp;" 3. "&amp;'E. qüestionari'!E41&amp;CHAR(10)&amp;" 4."&amp;'E. qüestionari'!E42&amp;CHAR(10)&amp;" 5. "&amp;'E. qüestionari'!E43&amp;CHAR(10)&amp;"6. "&amp;'E. qüestionari'!E44&amp;CHAR(10)&amp;"7. "&amp;'E. qüestionari'!E45&amp;CHAR(10)&amp;" 8. "&amp;'E. qüestionari'!E46&amp;CHAR(10)&amp;" 9. "&amp;'E. qüestionari'!E47&amp;CHAR(10)&amp;" 10. "&amp;'E. qüestionari'!E48</calculatedColumnFormula>
    </tableColumn>
    <tableColumn id="286" xr3:uid="{00000000-0010-0000-0B00-00001E010000}" name="Descripció acció196" dataDxfId="45">
      <calculatedColumnFormula>"1. "&amp;'E. qüestionari'!F39&amp;CHAR(10)&amp;" 2. "&amp;'E. qüestionari'!F40&amp;CHAR(10)&amp;" 3. "&amp;'E. qüestionari'!F41&amp;CHAR(10)&amp;" 4."&amp;'E. qüestionari'!F42&amp;CHAR(10)&amp;" 5. "&amp;'E. qüestionari'!F43&amp;CHAR(10)&amp;"6. "&amp;'E. qüestionari'!F44&amp;CHAR(10)&amp;"7. "&amp;'E. qüestionari'!F45&amp;CHAR(10)&amp;" 8. "&amp;'E. qüestionari'!F46&amp;CHAR(10)&amp;" 9. "&amp;'E. qüestionari'!F47&amp;CHAR(10)&amp;" 10. "&amp;'E. qüestionari'!F48</calculatedColumnFormula>
    </tableColumn>
    <tableColumn id="287" xr3:uid="{00000000-0010-0000-0B00-00001F010000}" name="N beneficiaris197" dataDxfId="44">
      <calculatedColumnFormula>SUM('E. qüestionari'!G39:G48)</calculatedColumnFormula>
    </tableColumn>
    <tableColumn id="288" xr3:uid="{00000000-0010-0000-0B00-000020010000}" name="C Dones198" dataDxfId="43">
      <calculatedColumnFormula>SUM('E. qüestionari'!H39:H48)</calculatedColumnFormula>
    </tableColumn>
    <tableColumn id="289" xr3:uid="{00000000-0010-0000-0B00-000021010000}" name="C No binari199" dataDxfId="42">
      <calculatedColumnFormula>SUM('E. qüestionari'!I39:I48)</calculatedColumnFormula>
    </tableColumn>
    <tableColumn id="290" xr3:uid="{00000000-0010-0000-0B00-000022010000}" name="Proced. 1200" dataDxfId="41">
      <calculatedColumnFormula>"1. "&amp;'E. qüestionari'!J39&amp;CHAR(10)&amp;" 2. "&amp;'E. qüestionari'!J40&amp;CHAR(10)&amp;" 3. "&amp;'E. qüestionari'!J41&amp;CHAR(10)&amp;" 4."&amp;'E. qüestionari'!J42&amp;CHAR(10)&amp;" 5. "&amp;'E. qüestionari'!J43&amp;CHAR(10)&amp;"6. "&amp;'E. qüestionari'!J44&amp;CHAR(10)&amp;"7. "&amp;'E. qüestionari'!J45&amp;CHAR(10)&amp;" 8. "&amp;'E. qüestionari'!J46&amp;CHAR(10)&amp;" 9. "&amp;'E. qüestionari'!J47&amp;CHAR(10)&amp;" 10. "&amp;'E. qüestionari'!J48</calculatedColumnFormula>
    </tableColumn>
    <tableColumn id="291" xr3:uid="{00000000-0010-0000-0B00-000023010000}" name="Proced. 2201" dataDxfId="40">
      <calculatedColumnFormula>"1. "&amp;'E. qüestionari'!K39&amp;CHAR(10)&amp;" 2. "&amp;'E. qüestionari'!K40&amp;CHAR(10)&amp;" 3. "&amp;'E. qüestionari'!K41&amp;CHAR(10)&amp;" 4."&amp;'E. qüestionari'!K42&amp;CHAR(10)&amp;" 5. "&amp;'E. qüestionari'!K43&amp;CHAR(10)&amp;"6. "&amp;'E. qüestionari'!K44&amp;CHAR(10)&amp;"7. "&amp;'E. qüestionari'!K45&amp;CHAR(10)&amp;" 8. "&amp;'E. qüestionari'!K46&amp;CHAR(10)&amp;" 9. "&amp;'E. qüestionari'!K47&amp;CHAR(10)&amp;" 10. "&amp;'E. qüestionari'!K48</calculatedColumnFormula>
    </tableColumn>
    <tableColumn id="292" xr3:uid="{00000000-0010-0000-0B00-000024010000}" name="Proced. 3202" dataDxfId="39">
      <calculatedColumnFormula>"1. "&amp;'E. qüestionari'!L39&amp;CHAR(10)&amp;" 2. "&amp;'E. qüestionari'!L40&amp;CHAR(10)&amp;" 3. "&amp;'E. qüestionari'!L41&amp;CHAR(10)&amp;" 4."&amp;'E. qüestionari'!L42&amp;CHAR(10)&amp;" 5. "&amp;'E. qüestionari'!L43&amp;CHAR(10)&amp;"6. "&amp;'E. qüestionari'!L44&amp;CHAR(10)&amp;"7. "&amp;'E. qüestionari'!L45&amp;CHAR(10)&amp;" 8. "&amp;'E. qüestionari'!L46&amp;CHAR(10)&amp;" 9. "&amp;'E. qüestionari'!L47&amp;CHAR(10)&amp;" 10. "&amp;'E. qüestionari'!L48</calculatedColumnFormula>
    </tableColumn>
    <tableColumn id="293" xr3:uid="{00000000-0010-0000-0B00-000025010000}" name="Total professionals serveis oferts" dataDxfId="38">
      <calculatedColumnFormula>SUM('F. qüestionari'!F11:F13)</calculatedColumnFormula>
    </tableColumn>
    <tableColumn id="294" xr3:uid="{00000000-0010-0000-0B00-000026010000}" name="Intervenció psico-emocional" dataDxfId="37">
      <calculatedColumnFormula>'F. qüestionari'!F11</calculatedColumnFormula>
    </tableColumn>
    <tableColumn id="295" xr3:uid="{00000000-0010-0000-0B00-000027010000}" name="Jurídic" dataDxfId="36">
      <calculatedColumnFormula>'F. qüestionari'!F12</calculatedColumnFormula>
    </tableColumn>
    <tableColumn id="296" xr3:uid="{00000000-0010-0000-0B00-000028010000}" name="Especialitzada en protecció internacional" dataDxfId="35">
      <calculatedColumnFormula>'F. qüestionari'!F13</calculatedColumnFormula>
    </tableColumn>
    <tableColumn id="297" xr3:uid="{00000000-0010-0000-0B00-000029010000}" name="Nombre entrev inicials per a explicació de diferents serveis" dataDxfId="34">
      <calculatedColumnFormula>'F. qüestionari'!F18</calculatedColumnFormula>
    </tableColumn>
    <tableColumn id="298" xr3:uid="{00000000-0010-0000-0B00-00002A010000}" name="Qt persones ass jurídicament en tramitació protecció intern" dataDxfId="33">
      <calculatedColumnFormula>'F. qüestionari'!F19</calculatedColumnFormula>
    </tableColumn>
    <tableColumn id="299" xr3:uid="{00000000-0010-0000-0B00-00002B010000}" name="Qt places recursos residencials de progr complementaris" dataDxfId="32">
      <calculatedColumnFormula>'F. qüestionari'!F20</calculatedColumnFormula>
    </tableColumn>
    <tableColumn id="300" xr3:uid="{00000000-0010-0000-0B00-00002C010000}" name="Qt persones han iniciat progr complem. Per assoliment de l'autonomia" dataDxfId="31">
      <calculatedColumnFormula>'F. qüestionari'!F21</calculatedColumnFormula>
    </tableColumn>
    <tableColumn id="301" xr3:uid="{00000000-0010-0000-0B00-00002D010000}" name="Qt persones que han finalitzat progrm. Complem. D'assoliment de l'autonomia" dataDxfId="30">
      <calculatedColumnFormula>'F. qüestionari'!F22</calculatedColumnFormula>
    </tableColumn>
    <tableColumn id="302" xr3:uid="{00000000-0010-0000-0B00-00002E010000}" name="Qt participants xarxes suport mutu" dataDxfId="29">
      <calculatedColumnFormula>'F. qüestionari'!F23</calculatedColumnFormula>
    </tableColumn>
    <tableColumn id="303" xr3:uid="{00000000-0010-0000-0B00-00002F010000}" name="N sessions xarxa suport mutu" dataDxfId="28">
      <calculatedColumnFormula>'F. qüestionari'!F24</calculatedColumnFormula>
    </tableColumn>
    <tableColumn id="304" xr3:uid="{00000000-0010-0000-0B00-000030010000}" name="Recursos econòmics posats a disposició de les persones amb necessitat de protecc. Intern.">
      <calculatedColumnFormula>'F. qüestionari'!F25</calculatedColumnFormula>
    </tableColumn>
    <tableColumn id="305" xr3:uid="{00000000-0010-0000-0B00-000031010000}" name="Qt beneficiàries dels rec. Econòmics posats a disposició de les persones amb nec. De prot. Intern.">
      <calculatedColumnFormula>'F. qüestionari'!F26</calculatedColumnFormula>
    </tableColumn>
    <tableColumn id="306" xr3:uid="{00000000-0010-0000-0B00-000032010000}" name="pla">
      <calculatedColumnFormula>'G. qüestionari'!D11</calculatedColumnFormula>
    </tableColumn>
    <tableColumn id="307" xr3:uid="{00000000-0010-0000-0B00-000033010000}" name="Nom del pla">
      <calculatedColumnFormula>'G. qüestionari'!E17</calculatedColumnFormula>
    </tableColumn>
    <tableColumn id="308" xr3:uid="{00000000-0010-0000-0B00-000034010000}" name="Àrees de l'ens">
      <calculatedColumnFormula>'G. qüestionari'!F17</calculatedColumnFormula>
    </tableColumn>
    <tableColumn id="309" xr3:uid="{00000000-0010-0000-0B00-000035010000}" name="Durada dies" dataDxfId="27">
      <calculatedColumnFormula>'G. qüestionari'!I17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ula383" displayName="Taula383" ref="BP7:BP12" totalsRowShown="0" headerRowDxfId="22" dataDxfId="21">
  <autoFilter ref="BP7:BP12" xr:uid="{00000000-0009-0000-0100-000002000000}"/>
  <tableColumns count="1">
    <tableColumn id="1" xr3:uid="{00000000-0010-0000-0100-000001000000}" name="Categories laborals" dataDxfId="23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ula494" displayName="Taula494" ref="BM17:BM20" totalsRowShown="0" headerRowDxfId="19" dataDxfId="18">
  <autoFilter ref="BM17:BM20" xr:uid="{00000000-0009-0000-0100-000003000000}"/>
  <tableColumns count="1">
    <tableColumn id="1" xr3:uid="{00000000-0010-0000-0200-000001000000}" name="Cofinançament" dataDxfId="20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3000000}" name="Taula9" displayName="Taula9" ref="BR7:BR965" totalsRowShown="0" headerRowDxfId="16" dataDxfId="15">
  <autoFilter ref="BR7:BR965" xr:uid="{00000000-0009-0000-0100-000009000000}"/>
  <tableColumns count="1">
    <tableColumn id="1" xr3:uid="{00000000-0010-0000-0300-000001000000}" name="Municipis" dataDxfId="17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4000000}" name="Taula11" displayName="Taula11" ref="BM34:BM36" totalsRowShown="0" headerRowDxfId="13" dataDxfId="12">
  <autoFilter ref="BM34:BM36" xr:uid="{00000000-0009-0000-0100-00000B000000}"/>
  <tableColumns count="1">
    <tableColumn id="1" xr3:uid="{00000000-0010-0000-0400-000001000000}" name="País de naixement" dataDxfId="14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5000000}" name="Taula2713" displayName="Taula2713" ref="BN34:BN289" totalsRowShown="0" headerRowDxfId="10" dataDxfId="9">
  <autoFilter ref="BN34:BN289" xr:uid="{00000000-0009-0000-0100-00000C000000}"/>
  <tableColumns count="1">
    <tableColumn id="1" xr3:uid="{00000000-0010-0000-0500-000001000000}" name="País de naixement" dataDxfId="1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6000000}" name="Taula13" displayName="Taula13" ref="BP34:BP347" totalsRowShown="0" headerRowDxfId="7" dataDxfId="6" tableBorderDxfId="309">
  <autoFilter ref="BP34:BP347" xr:uid="{00000000-0009-0000-0100-00000D000000}"/>
  <tableColumns count="1">
    <tableColumn id="1" xr3:uid="{00000000-0010-0000-0600-000001000000}" name="Idiomes" dataDxfId="8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Taula14" displayName="Taula14" ref="BP14:BP18" totalsRowShown="0" headerRowDxfId="4" dataDxfId="3">
  <autoFilter ref="BP14:BP18" xr:uid="{00000000-0009-0000-0100-00000E000000}"/>
  <tableColumns count="1">
    <tableColumn id="1" xr3:uid="{00000000-0010-0000-0700-000001000000}" name="Gènere" dataDxfId="5"/>
  </tableColumns>
  <tableStyleInfo name="TableStyleLight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Municipis" displayName="Municipis" ref="BK7:BK117" totalsRowShown="0" headerRowDxfId="1" dataDxfId="0" dataCellStyle="Normal_Full1_1 2">
  <autoFilter ref="BK7:BK117" xr:uid="{00000000-0009-0000-0100-00000A000000}"/>
  <sortState xmlns:xlrd2="http://schemas.microsoft.com/office/spreadsheetml/2017/richdata2" ref="BK8:BK117">
    <sortCondition ref="BK8:BK118"/>
  </sortState>
  <tableColumns count="1">
    <tableColumn id="1" xr3:uid="{00000000-0010-0000-0800-000001000000}" name="Municipis" dataDxfId="2" dataCellStyle="Normal_Full1_1 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1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B3:C15"/>
  <sheetViews>
    <sheetView showGridLines="0" showRowColHeaders="0" tabSelected="1" workbookViewId="0">
      <selection activeCell="B51" sqref="B51"/>
    </sheetView>
  </sheetViews>
  <sheetFormatPr defaultColWidth="8.7109375" defaultRowHeight="15" x14ac:dyDescent="0.25"/>
  <cols>
    <col min="1" max="1" width="8.7109375" style="1"/>
    <col min="2" max="2" width="60.28515625" style="1" customWidth="1"/>
    <col min="3" max="3" width="40.7109375" style="1" customWidth="1"/>
    <col min="4" max="4" width="32.5703125" style="1" customWidth="1"/>
    <col min="5" max="5" width="24.7109375" style="1" customWidth="1"/>
    <col min="6" max="6" width="37.5703125" style="1" customWidth="1"/>
    <col min="7" max="7" width="19.7109375" style="1" customWidth="1"/>
    <col min="8" max="9" width="16.28515625" style="1" customWidth="1"/>
    <col min="10" max="16384" width="8.7109375" style="1"/>
  </cols>
  <sheetData>
    <row r="3" spans="2:3" x14ac:dyDescent="0.25">
      <c r="C3"/>
    </row>
    <row r="4" spans="2:3" x14ac:dyDescent="0.25">
      <c r="C4"/>
    </row>
    <row r="5" spans="2:3" x14ac:dyDescent="0.25">
      <c r="C5"/>
    </row>
    <row r="7" spans="2:3" ht="21" x14ac:dyDescent="0.35">
      <c r="B7" s="77" t="s">
        <v>1834</v>
      </c>
      <c r="C7"/>
    </row>
    <row r="9" spans="2:3" x14ac:dyDescent="0.25">
      <c r="B9" s="151" t="s">
        <v>0</v>
      </c>
    </row>
    <row r="10" spans="2:3" ht="14.25" customHeight="1" x14ac:dyDescent="0.25">
      <c r="B10" s="151" t="s">
        <v>3</v>
      </c>
    </row>
    <row r="11" spans="2:3" x14ac:dyDescent="0.25">
      <c r="B11" s="151" t="s">
        <v>27</v>
      </c>
    </row>
    <row r="12" spans="2:3" x14ac:dyDescent="0.25">
      <c r="B12" s="151" t="s">
        <v>34</v>
      </c>
    </row>
    <row r="13" spans="2:3" x14ac:dyDescent="0.25">
      <c r="B13" s="151" t="s">
        <v>35</v>
      </c>
    </row>
    <row r="14" spans="2:3" x14ac:dyDescent="0.25">
      <c r="B14" s="151" t="s">
        <v>38</v>
      </c>
    </row>
    <row r="15" spans="2:3" x14ac:dyDescent="0.25">
      <c r="B15" s="151" t="s">
        <v>41</v>
      </c>
    </row>
  </sheetData>
  <hyperlinks>
    <hyperlink ref="B9" location="'A. en qüestionari'!A1" display="A. En relació als perfils professionals" xr:uid="{00000000-0004-0000-0000-000000000000}"/>
    <hyperlink ref="B10" location="'B. en qüestionari'!A1" display="B. En relació als Itineraris formatius del Servei de Primera Acollida" xr:uid="{00000000-0004-0000-0000-000001000000}"/>
    <hyperlink ref="B11" location="'C. qüestionari'!A1" display="C. En relació a la transversalització de les polítiques de suport a les migracions i contra el racisme" xr:uid="{00000000-0004-0000-0000-000002000000}"/>
    <hyperlink ref="B12" location="'D. qüestionari'!A1" display="D. Impuls del sentiment de pertinença col·lectiu" xr:uid="{00000000-0004-0000-0000-000003000000}"/>
    <hyperlink ref="B13" location="'E. qüestionari'!A1" display="E. Impuls de la vida digna i compartida" xr:uid="{00000000-0004-0000-0000-000004000000}"/>
    <hyperlink ref="B14" location="'F. qüestionari'!A1" display="F. En relació amb les activitats de l’àmbit de la protecció internacional" xr:uid="{00000000-0004-0000-0000-000005000000}"/>
    <hyperlink ref="B15" location="'G. qüestionari'!A1" display="G. En relació a les eines de planificació" xr:uid="{00000000-0004-0000-0000-000006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ull2"/>
  <dimension ref="A1:BR965"/>
  <sheetViews>
    <sheetView showGridLines="0" showRowColHeaders="0" topLeftCell="C1" zoomScaleNormal="100" workbookViewId="0">
      <selection activeCell="V15" sqref="V15:AN17"/>
    </sheetView>
  </sheetViews>
  <sheetFormatPr defaultColWidth="8.85546875" defaultRowHeight="15" x14ac:dyDescent="0.25"/>
  <cols>
    <col min="1" max="2" width="8.85546875" style="97" hidden="1" customWidth="1"/>
    <col min="3" max="3" width="7" style="97" customWidth="1"/>
    <col min="4" max="4" width="1.85546875" style="97" customWidth="1"/>
    <col min="5" max="5" width="7.140625" style="95" customWidth="1"/>
    <col min="6" max="6" width="21.140625" style="95" customWidth="1"/>
    <col min="7" max="7" width="17.5703125" style="95" hidden="1" customWidth="1"/>
    <col min="8" max="8" width="15.42578125" style="95" customWidth="1"/>
    <col min="9" max="9" width="15.42578125" style="95" hidden="1" customWidth="1"/>
    <col min="10" max="10" width="25.28515625" style="95" customWidth="1"/>
    <col min="11" max="21" width="9.140625" style="95" hidden="1" customWidth="1"/>
    <col min="22" max="22" width="28.85546875" style="95" customWidth="1"/>
    <col min="23" max="23" width="30.85546875" style="95" customWidth="1"/>
    <col min="24" max="24" width="15.5703125" style="95" hidden="1" customWidth="1"/>
    <col min="25" max="25" width="7" style="95" hidden="1" customWidth="1"/>
    <col min="26" max="26" width="8.7109375" style="95" hidden="1" customWidth="1"/>
    <col min="27" max="27" width="24.85546875" style="95" customWidth="1"/>
    <col min="28" max="28" width="11.85546875" style="95" hidden="1" customWidth="1"/>
    <col min="29" max="29" width="8.5703125" style="95" hidden="1" customWidth="1"/>
    <col min="30" max="30" width="23.85546875" style="96" customWidth="1"/>
    <col min="31" max="31" width="23.85546875" style="96" hidden="1" customWidth="1"/>
    <col min="32" max="32" width="23.85546875" style="96" customWidth="1"/>
    <col min="33" max="33" width="17.42578125" style="96" hidden="1" customWidth="1"/>
    <col min="34" max="34" width="21.5703125" style="96" customWidth="1"/>
    <col min="35" max="35" width="17.140625" style="96" hidden="1" customWidth="1"/>
    <col min="36" max="36" width="20.42578125" style="96" customWidth="1"/>
    <col min="37" max="37" width="14.7109375" style="96" hidden="1" customWidth="1"/>
    <col min="38" max="38" width="14.85546875" style="96" customWidth="1"/>
    <col min="39" max="39" width="17.5703125" style="96" customWidth="1"/>
    <col min="40" max="40" width="14.140625" style="96" customWidth="1"/>
    <col min="41" max="41" width="14.140625" style="96" hidden="1" customWidth="1"/>
    <col min="42" max="42" width="9.140625" style="96" hidden="1" customWidth="1"/>
    <col min="43" max="44" width="10.42578125" style="96" hidden="1" customWidth="1"/>
    <col min="45" max="47" width="8.85546875" style="96" hidden="1" customWidth="1"/>
    <col min="48" max="52" width="6" style="96" hidden="1" customWidth="1"/>
    <col min="53" max="53" width="23.5703125" style="96" customWidth="1"/>
    <col min="54" max="55" width="8.5703125" style="96" hidden="1" customWidth="1"/>
    <col min="56" max="56" width="8.85546875" style="96" hidden="1" customWidth="1"/>
    <col min="57" max="57" width="8.85546875" style="96" customWidth="1"/>
    <col min="58" max="58" width="2.5703125" style="97" customWidth="1"/>
    <col min="59" max="61" width="15.140625" style="97" customWidth="1"/>
    <col min="62" max="62" width="8.85546875" style="97"/>
    <col min="63" max="64" width="8.85546875" style="97" hidden="1" customWidth="1"/>
    <col min="65" max="65" width="19.5703125" style="97" hidden="1" customWidth="1"/>
    <col min="66" max="67" width="8.85546875" style="97" hidden="1" customWidth="1"/>
    <col min="68" max="68" width="13.42578125" style="97" hidden="1" customWidth="1"/>
    <col min="69" max="69" width="8.85546875" style="97" hidden="1" customWidth="1"/>
    <col min="70" max="70" width="11.7109375" style="97" hidden="1" customWidth="1"/>
    <col min="71" max="71" width="8.85546875" style="97" customWidth="1"/>
    <col min="72" max="296" width="8.85546875" style="97"/>
    <col min="297" max="297" width="83.85546875" style="97" customWidth="1"/>
    <col min="298" max="298" width="50.140625" style="97" customWidth="1"/>
    <col min="299" max="299" width="49.42578125" style="97" customWidth="1"/>
    <col min="300" max="300" width="40.85546875" style="97" customWidth="1"/>
    <col min="301" max="301" width="23.85546875" style="97" customWidth="1"/>
    <col min="302" max="552" width="8.85546875" style="97"/>
    <col min="553" max="553" width="83.85546875" style="97" customWidth="1"/>
    <col min="554" max="554" width="50.140625" style="97" customWidth="1"/>
    <col min="555" max="555" width="49.42578125" style="97" customWidth="1"/>
    <col min="556" max="556" width="40.85546875" style="97" customWidth="1"/>
    <col min="557" max="557" width="23.85546875" style="97" customWidth="1"/>
    <col min="558" max="808" width="8.85546875" style="97"/>
    <col min="809" max="809" width="83.85546875" style="97" customWidth="1"/>
    <col min="810" max="810" width="50.140625" style="97" customWidth="1"/>
    <col min="811" max="811" width="49.42578125" style="97" customWidth="1"/>
    <col min="812" max="812" width="40.85546875" style="97" customWidth="1"/>
    <col min="813" max="813" width="23.85546875" style="97" customWidth="1"/>
    <col min="814" max="1064" width="8.85546875" style="97"/>
    <col min="1065" max="1065" width="83.85546875" style="97" customWidth="1"/>
    <col min="1066" max="1066" width="50.140625" style="97" customWidth="1"/>
    <col min="1067" max="1067" width="49.42578125" style="97" customWidth="1"/>
    <col min="1068" max="1068" width="40.85546875" style="97" customWidth="1"/>
    <col min="1069" max="1069" width="23.85546875" style="97" customWidth="1"/>
    <col min="1070" max="1320" width="8.85546875" style="97"/>
    <col min="1321" max="1321" width="83.85546875" style="97" customWidth="1"/>
    <col min="1322" max="1322" width="50.140625" style="97" customWidth="1"/>
    <col min="1323" max="1323" width="49.42578125" style="97" customWidth="1"/>
    <col min="1324" max="1324" width="40.85546875" style="97" customWidth="1"/>
    <col min="1325" max="1325" width="23.85546875" style="97" customWidth="1"/>
    <col min="1326" max="1576" width="8.85546875" style="97"/>
    <col min="1577" max="1577" width="83.85546875" style="97" customWidth="1"/>
    <col min="1578" max="1578" width="50.140625" style="97" customWidth="1"/>
    <col min="1579" max="1579" width="49.42578125" style="97" customWidth="1"/>
    <col min="1580" max="1580" width="40.85546875" style="97" customWidth="1"/>
    <col min="1581" max="1581" width="23.85546875" style="97" customWidth="1"/>
    <col min="1582" max="1832" width="8.85546875" style="97"/>
    <col min="1833" max="1833" width="83.85546875" style="97" customWidth="1"/>
    <col min="1834" max="1834" width="50.140625" style="97" customWidth="1"/>
    <col min="1835" max="1835" width="49.42578125" style="97" customWidth="1"/>
    <col min="1836" max="1836" width="40.85546875" style="97" customWidth="1"/>
    <col min="1837" max="1837" width="23.85546875" style="97" customWidth="1"/>
    <col min="1838" max="2088" width="8.85546875" style="97"/>
    <col min="2089" max="2089" width="83.85546875" style="97" customWidth="1"/>
    <col min="2090" max="2090" width="50.140625" style="97" customWidth="1"/>
    <col min="2091" max="2091" width="49.42578125" style="97" customWidth="1"/>
    <col min="2092" max="2092" width="40.85546875" style="97" customWidth="1"/>
    <col min="2093" max="2093" width="23.85546875" style="97" customWidth="1"/>
    <col min="2094" max="2344" width="8.85546875" style="97"/>
    <col min="2345" max="2345" width="83.85546875" style="97" customWidth="1"/>
    <col min="2346" max="2346" width="50.140625" style="97" customWidth="1"/>
    <col min="2347" max="2347" width="49.42578125" style="97" customWidth="1"/>
    <col min="2348" max="2348" width="40.85546875" style="97" customWidth="1"/>
    <col min="2349" max="2349" width="23.85546875" style="97" customWidth="1"/>
    <col min="2350" max="2600" width="8.85546875" style="97"/>
    <col min="2601" max="2601" width="83.85546875" style="97" customWidth="1"/>
    <col min="2602" max="2602" width="50.140625" style="97" customWidth="1"/>
    <col min="2603" max="2603" width="49.42578125" style="97" customWidth="1"/>
    <col min="2604" max="2604" width="40.85546875" style="97" customWidth="1"/>
    <col min="2605" max="2605" width="23.85546875" style="97" customWidth="1"/>
    <col min="2606" max="2856" width="8.85546875" style="97"/>
    <col min="2857" max="2857" width="83.85546875" style="97" customWidth="1"/>
    <col min="2858" max="2858" width="50.140625" style="97" customWidth="1"/>
    <col min="2859" max="2859" width="49.42578125" style="97" customWidth="1"/>
    <col min="2860" max="2860" width="40.85546875" style="97" customWidth="1"/>
    <col min="2861" max="2861" width="23.85546875" style="97" customWidth="1"/>
    <col min="2862" max="3112" width="8.85546875" style="97"/>
    <col min="3113" max="3113" width="83.85546875" style="97" customWidth="1"/>
    <col min="3114" max="3114" width="50.140625" style="97" customWidth="1"/>
    <col min="3115" max="3115" width="49.42578125" style="97" customWidth="1"/>
    <col min="3116" max="3116" width="40.85546875" style="97" customWidth="1"/>
    <col min="3117" max="3117" width="23.85546875" style="97" customWidth="1"/>
    <col min="3118" max="3368" width="8.85546875" style="97"/>
    <col min="3369" max="3369" width="83.85546875" style="97" customWidth="1"/>
    <col min="3370" max="3370" width="50.140625" style="97" customWidth="1"/>
    <col min="3371" max="3371" width="49.42578125" style="97" customWidth="1"/>
    <col min="3372" max="3372" width="40.85546875" style="97" customWidth="1"/>
    <col min="3373" max="3373" width="23.85546875" style="97" customWidth="1"/>
    <col min="3374" max="3624" width="8.85546875" style="97"/>
    <col min="3625" max="3625" width="83.85546875" style="97" customWidth="1"/>
    <col min="3626" max="3626" width="50.140625" style="97" customWidth="1"/>
    <col min="3627" max="3627" width="49.42578125" style="97" customWidth="1"/>
    <col min="3628" max="3628" width="40.85546875" style="97" customWidth="1"/>
    <col min="3629" max="3629" width="23.85546875" style="97" customWidth="1"/>
    <col min="3630" max="3880" width="8.85546875" style="97"/>
    <col min="3881" max="3881" width="83.85546875" style="97" customWidth="1"/>
    <col min="3882" max="3882" width="50.140625" style="97" customWidth="1"/>
    <col min="3883" max="3883" width="49.42578125" style="97" customWidth="1"/>
    <col min="3884" max="3884" width="40.85546875" style="97" customWidth="1"/>
    <col min="3885" max="3885" width="23.85546875" style="97" customWidth="1"/>
    <col min="3886" max="4136" width="8.85546875" style="97"/>
    <col min="4137" max="4137" width="83.85546875" style="97" customWidth="1"/>
    <col min="4138" max="4138" width="50.140625" style="97" customWidth="1"/>
    <col min="4139" max="4139" width="49.42578125" style="97" customWidth="1"/>
    <col min="4140" max="4140" width="40.85546875" style="97" customWidth="1"/>
    <col min="4141" max="4141" width="23.85546875" style="97" customWidth="1"/>
    <col min="4142" max="4392" width="8.85546875" style="97"/>
    <col min="4393" max="4393" width="83.85546875" style="97" customWidth="1"/>
    <col min="4394" max="4394" width="50.140625" style="97" customWidth="1"/>
    <col min="4395" max="4395" width="49.42578125" style="97" customWidth="1"/>
    <col min="4396" max="4396" width="40.85546875" style="97" customWidth="1"/>
    <col min="4397" max="4397" width="23.85546875" style="97" customWidth="1"/>
    <col min="4398" max="4648" width="8.85546875" style="97"/>
    <col min="4649" max="4649" width="83.85546875" style="97" customWidth="1"/>
    <col min="4650" max="4650" width="50.140625" style="97" customWidth="1"/>
    <col min="4651" max="4651" width="49.42578125" style="97" customWidth="1"/>
    <col min="4652" max="4652" width="40.85546875" style="97" customWidth="1"/>
    <col min="4653" max="4653" width="23.85546875" style="97" customWidth="1"/>
    <col min="4654" max="4904" width="8.85546875" style="97"/>
    <col min="4905" max="4905" width="83.85546875" style="97" customWidth="1"/>
    <col min="4906" max="4906" width="50.140625" style="97" customWidth="1"/>
    <col min="4907" max="4907" width="49.42578125" style="97" customWidth="1"/>
    <col min="4908" max="4908" width="40.85546875" style="97" customWidth="1"/>
    <col min="4909" max="4909" width="23.85546875" style="97" customWidth="1"/>
    <col min="4910" max="5160" width="8.85546875" style="97"/>
    <col min="5161" max="5161" width="83.85546875" style="97" customWidth="1"/>
    <col min="5162" max="5162" width="50.140625" style="97" customWidth="1"/>
    <col min="5163" max="5163" width="49.42578125" style="97" customWidth="1"/>
    <col min="5164" max="5164" width="40.85546875" style="97" customWidth="1"/>
    <col min="5165" max="5165" width="23.85546875" style="97" customWidth="1"/>
    <col min="5166" max="5416" width="8.85546875" style="97"/>
    <col min="5417" max="5417" width="83.85546875" style="97" customWidth="1"/>
    <col min="5418" max="5418" width="50.140625" style="97" customWidth="1"/>
    <col min="5419" max="5419" width="49.42578125" style="97" customWidth="1"/>
    <col min="5420" max="5420" width="40.85546875" style="97" customWidth="1"/>
    <col min="5421" max="5421" width="23.85546875" style="97" customWidth="1"/>
    <col min="5422" max="5672" width="8.85546875" style="97"/>
    <col min="5673" max="5673" width="83.85546875" style="97" customWidth="1"/>
    <col min="5674" max="5674" width="50.140625" style="97" customWidth="1"/>
    <col min="5675" max="5675" width="49.42578125" style="97" customWidth="1"/>
    <col min="5676" max="5676" width="40.85546875" style="97" customWidth="1"/>
    <col min="5677" max="5677" width="23.85546875" style="97" customWidth="1"/>
    <col min="5678" max="5928" width="8.85546875" style="97"/>
    <col min="5929" max="5929" width="83.85546875" style="97" customWidth="1"/>
    <col min="5930" max="5930" width="50.140625" style="97" customWidth="1"/>
    <col min="5931" max="5931" width="49.42578125" style="97" customWidth="1"/>
    <col min="5932" max="5932" width="40.85546875" style="97" customWidth="1"/>
    <col min="5933" max="5933" width="23.85546875" style="97" customWidth="1"/>
    <col min="5934" max="6184" width="8.85546875" style="97"/>
    <col min="6185" max="6185" width="83.85546875" style="97" customWidth="1"/>
    <col min="6186" max="6186" width="50.140625" style="97" customWidth="1"/>
    <col min="6187" max="6187" width="49.42578125" style="97" customWidth="1"/>
    <col min="6188" max="6188" width="40.85546875" style="97" customWidth="1"/>
    <col min="6189" max="6189" width="23.85546875" style="97" customWidth="1"/>
    <col min="6190" max="6440" width="8.85546875" style="97"/>
    <col min="6441" max="6441" width="83.85546875" style="97" customWidth="1"/>
    <col min="6442" max="6442" width="50.140625" style="97" customWidth="1"/>
    <col min="6443" max="6443" width="49.42578125" style="97" customWidth="1"/>
    <col min="6444" max="6444" width="40.85546875" style="97" customWidth="1"/>
    <col min="6445" max="6445" width="23.85546875" style="97" customWidth="1"/>
    <col min="6446" max="6696" width="8.85546875" style="97"/>
    <col min="6697" max="6697" width="83.85546875" style="97" customWidth="1"/>
    <col min="6698" max="6698" width="50.140625" style="97" customWidth="1"/>
    <col min="6699" max="6699" width="49.42578125" style="97" customWidth="1"/>
    <col min="6700" max="6700" width="40.85546875" style="97" customWidth="1"/>
    <col min="6701" max="6701" width="23.85546875" style="97" customWidth="1"/>
    <col min="6702" max="6952" width="8.85546875" style="97"/>
    <col min="6953" max="6953" width="83.85546875" style="97" customWidth="1"/>
    <col min="6954" max="6954" width="50.140625" style="97" customWidth="1"/>
    <col min="6955" max="6955" width="49.42578125" style="97" customWidth="1"/>
    <col min="6956" max="6956" width="40.85546875" style="97" customWidth="1"/>
    <col min="6957" max="6957" width="23.85546875" style="97" customWidth="1"/>
    <col min="6958" max="7208" width="8.85546875" style="97"/>
    <col min="7209" max="7209" width="83.85546875" style="97" customWidth="1"/>
    <col min="7210" max="7210" width="50.140625" style="97" customWidth="1"/>
    <col min="7211" max="7211" width="49.42578125" style="97" customWidth="1"/>
    <col min="7212" max="7212" width="40.85546875" style="97" customWidth="1"/>
    <col min="7213" max="7213" width="23.85546875" style="97" customWidth="1"/>
    <col min="7214" max="7464" width="8.85546875" style="97"/>
    <col min="7465" max="7465" width="83.85546875" style="97" customWidth="1"/>
    <col min="7466" max="7466" width="50.140625" style="97" customWidth="1"/>
    <col min="7467" max="7467" width="49.42578125" style="97" customWidth="1"/>
    <col min="7468" max="7468" width="40.85546875" style="97" customWidth="1"/>
    <col min="7469" max="7469" width="23.85546875" style="97" customWidth="1"/>
    <col min="7470" max="7720" width="8.85546875" style="97"/>
    <col min="7721" max="7721" width="83.85546875" style="97" customWidth="1"/>
    <col min="7722" max="7722" width="50.140625" style="97" customWidth="1"/>
    <col min="7723" max="7723" width="49.42578125" style="97" customWidth="1"/>
    <col min="7724" max="7724" width="40.85546875" style="97" customWidth="1"/>
    <col min="7725" max="7725" width="23.85546875" style="97" customWidth="1"/>
    <col min="7726" max="7976" width="8.85546875" style="97"/>
    <col min="7977" max="7977" width="83.85546875" style="97" customWidth="1"/>
    <col min="7978" max="7978" width="50.140625" style="97" customWidth="1"/>
    <col min="7979" max="7979" width="49.42578125" style="97" customWidth="1"/>
    <col min="7980" max="7980" width="40.85546875" style="97" customWidth="1"/>
    <col min="7981" max="7981" width="23.85546875" style="97" customWidth="1"/>
    <col min="7982" max="8232" width="8.85546875" style="97"/>
    <col min="8233" max="8233" width="83.85546875" style="97" customWidth="1"/>
    <col min="8234" max="8234" width="50.140625" style="97" customWidth="1"/>
    <col min="8235" max="8235" width="49.42578125" style="97" customWidth="1"/>
    <col min="8236" max="8236" width="40.85546875" style="97" customWidth="1"/>
    <col min="8237" max="8237" width="23.85546875" style="97" customWidth="1"/>
    <col min="8238" max="8488" width="8.85546875" style="97"/>
    <col min="8489" max="8489" width="83.85546875" style="97" customWidth="1"/>
    <col min="8490" max="8490" width="50.140625" style="97" customWidth="1"/>
    <col min="8491" max="8491" width="49.42578125" style="97" customWidth="1"/>
    <col min="8492" max="8492" width="40.85546875" style="97" customWidth="1"/>
    <col min="8493" max="8493" width="23.85546875" style="97" customWidth="1"/>
    <col min="8494" max="8744" width="8.85546875" style="97"/>
    <col min="8745" max="8745" width="83.85546875" style="97" customWidth="1"/>
    <col min="8746" max="8746" width="50.140625" style="97" customWidth="1"/>
    <col min="8747" max="8747" width="49.42578125" style="97" customWidth="1"/>
    <col min="8748" max="8748" width="40.85546875" style="97" customWidth="1"/>
    <col min="8749" max="8749" width="23.85546875" style="97" customWidth="1"/>
    <col min="8750" max="9000" width="8.85546875" style="97"/>
    <col min="9001" max="9001" width="83.85546875" style="97" customWidth="1"/>
    <col min="9002" max="9002" width="50.140625" style="97" customWidth="1"/>
    <col min="9003" max="9003" width="49.42578125" style="97" customWidth="1"/>
    <col min="9004" max="9004" width="40.85546875" style="97" customWidth="1"/>
    <col min="9005" max="9005" width="23.85546875" style="97" customWidth="1"/>
    <col min="9006" max="9256" width="8.85546875" style="97"/>
    <col min="9257" max="9257" width="83.85546875" style="97" customWidth="1"/>
    <col min="9258" max="9258" width="50.140625" style="97" customWidth="1"/>
    <col min="9259" max="9259" width="49.42578125" style="97" customWidth="1"/>
    <col min="9260" max="9260" width="40.85546875" style="97" customWidth="1"/>
    <col min="9261" max="9261" width="23.85546875" style="97" customWidth="1"/>
    <col min="9262" max="9512" width="8.85546875" style="97"/>
    <col min="9513" max="9513" width="83.85546875" style="97" customWidth="1"/>
    <col min="9514" max="9514" width="50.140625" style="97" customWidth="1"/>
    <col min="9515" max="9515" width="49.42578125" style="97" customWidth="1"/>
    <col min="9516" max="9516" width="40.85546875" style="97" customWidth="1"/>
    <col min="9517" max="9517" width="23.85546875" style="97" customWidth="1"/>
    <col min="9518" max="9768" width="8.85546875" style="97"/>
    <col min="9769" max="9769" width="83.85546875" style="97" customWidth="1"/>
    <col min="9770" max="9770" width="50.140625" style="97" customWidth="1"/>
    <col min="9771" max="9771" width="49.42578125" style="97" customWidth="1"/>
    <col min="9772" max="9772" width="40.85546875" style="97" customWidth="1"/>
    <col min="9773" max="9773" width="23.85546875" style="97" customWidth="1"/>
    <col min="9774" max="10024" width="8.85546875" style="97"/>
    <col min="10025" max="10025" width="83.85546875" style="97" customWidth="1"/>
    <col min="10026" max="10026" width="50.140625" style="97" customWidth="1"/>
    <col min="10027" max="10027" width="49.42578125" style="97" customWidth="1"/>
    <col min="10028" max="10028" width="40.85546875" style="97" customWidth="1"/>
    <col min="10029" max="10029" width="23.85546875" style="97" customWidth="1"/>
    <col min="10030" max="10280" width="8.85546875" style="97"/>
    <col min="10281" max="10281" width="83.85546875" style="97" customWidth="1"/>
    <col min="10282" max="10282" width="50.140625" style="97" customWidth="1"/>
    <col min="10283" max="10283" width="49.42578125" style="97" customWidth="1"/>
    <col min="10284" max="10284" width="40.85546875" style="97" customWidth="1"/>
    <col min="10285" max="10285" width="23.85546875" style="97" customWidth="1"/>
    <col min="10286" max="10536" width="8.85546875" style="97"/>
    <col min="10537" max="10537" width="83.85546875" style="97" customWidth="1"/>
    <col min="10538" max="10538" width="50.140625" style="97" customWidth="1"/>
    <col min="10539" max="10539" width="49.42578125" style="97" customWidth="1"/>
    <col min="10540" max="10540" width="40.85546875" style="97" customWidth="1"/>
    <col min="10541" max="10541" width="23.85546875" style="97" customWidth="1"/>
    <col min="10542" max="10792" width="8.85546875" style="97"/>
    <col min="10793" max="10793" width="83.85546875" style="97" customWidth="1"/>
    <col min="10794" max="10794" width="50.140625" style="97" customWidth="1"/>
    <col min="10795" max="10795" width="49.42578125" style="97" customWidth="1"/>
    <col min="10796" max="10796" width="40.85546875" style="97" customWidth="1"/>
    <col min="10797" max="10797" width="23.85546875" style="97" customWidth="1"/>
    <col min="10798" max="11048" width="8.85546875" style="97"/>
    <col min="11049" max="11049" width="83.85546875" style="97" customWidth="1"/>
    <col min="11050" max="11050" width="50.140625" style="97" customWidth="1"/>
    <col min="11051" max="11051" width="49.42578125" style="97" customWidth="1"/>
    <col min="11052" max="11052" width="40.85546875" style="97" customWidth="1"/>
    <col min="11053" max="11053" width="23.85546875" style="97" customWidth="1"/>
    <col min="11054" max="11304" width="8.85546875" style="97"/>
    <col min="11305" max="11305" width="83.85546875" style="97" customWidth="1"/>
    <col min="11306" max="11306" width="50.140625" style="97" customWidth="1"/>
    <col min="11307" max="11307" width="49.42578125" style="97" customWidth="1"/>
    <col min="11308" max="11308" width="40.85546875" style="97" customWidth="1"/>
    <col min="11309" max="11309" width="23.85546875" style="97" customWidth="1"/>
    <col min="11310" max="11560" width="8.85546875" style="97"/>
    <col min="11561" max="11561" width="83.85546875" style="97" customWidth="1"/>
    <col min="11562" max="11562" width="50.140625" style="97" customWidth="1"/>
    <col min="11563" max="11563" width="49.42578125" style="97" customWidth="1"/>
    <col min="11564" max="11564" width="40.85546875" style="97" customWidth="1"/>
    <col min="11565" max="11565" width="23.85546875" style="97" customWidth="1"/>
    <col min="11566" max="11816" width="8.85546875" style="97"/>
    <col min="11817" max="11817" width="83.85546875" style="97" customWidth="1"/>
    <col min="11818" max="11818" width="50.140625" style="97" customWidth="1"/>
    <col min="11819" max="11819" width="49.42578125" style="97" customWidth="1"/>
    <col min="11820" max="11820" width="40.85546875" style="97" customWidth="1"/>
    <col min="11821" max="11821" width="23.85546875" style="97" customWidth="1"/>
    <col min="11822" max="12072" width="8.85546875" style="97"/>
    <col min="12073" max="12073" width="83.85546875" style="97" customWidth="1"/>
    <col min="12074" max="12074" width="50.140625" style="97" customWidth="1"/>
    <col min="12075" max="12075" width="49.42578125" style="97" customWidth="1"/>
    <col min="12076" max="12076" width="40.85546875" style="97" customWidth="1"/>
    <col min="12077" max="12077" width="23.85546875" style="97" customWidth="1"/>
    <col min="12078" max="12328" width="8.85546875" style="97"/>
    <col min="12329" max="12329" width="83.85546875" style="97" customWidth="1"/>
    <col min="12330" max="12330" width="50.140625" style="97" customWidth="1"/>
    <col min="12331" max="12331" width="49.42578125" style="97" customWidth="1"/>
    <col min="12332" max="12332" width="40.85546875" style="97" customWidth="1"/>
    <col min="12333" max="12333" width="23.85546875" style="97" customWidth="1"/>
    <col min="12334" max="12584" width="8.85546875" style="97"/>
    <col min="12585" max="12585" width="83.85546875" style="97" customWidth="1"/>
    <col min="12586" max="12586" width="50.140625" style="97" customWidth="1"/>
    <col min="12587" max="12587" width="49.42578125" style="97" customWidth="1"/>
    <col min="12588" max="12588" width="40.85546875" style="97" customWidth="1"/>
    <col min="12589" max="12589" width="23.85546875" style="97" customWidth="1"/>
    <col min="12590" max="12840" width="8.85546875" style="97"/>
    <col min="12841" max="12841" width="83.85546875" style="97" customWidth="1"/>
    <col min="12842" max="12842" width="50.140625" style="97" customWidth="1"/>
    <col min="12843" max="12843" width="49.42578125" style="97" customWidth="1"/>
    <col min="12844" max="12844" width="40.85546875" style="97" customWidth="1"/>
    <col min="12845" max="12845" width="23.85546875" style="97" customWidth="1"/>
    <col min="12846" max="13096" width="8.85546875" style="97"/>
    <col min="13097" max="13097" width="83.85546875" style="97" customWidth="1"/>
    <col min="13098" max="13098" width="50.140625" style="97" customWidth="1"/>
    <col min="13099" max="13099" width="49.42578125" style="97" customWidth="1"/>
    <col min="13100" max="13100" width="40.85546875" style="97" customWidth="1"/>
    <col min="13101" max="13101" width="23.85546875" style="97" customWidth="1"/>
    <col min="13102" max="13352" width="8.85546875" style="97"/>
    <col min="13353" max="13353" width="83.85546875" style="97" customWidth="1"/>
    <col min="13354" max="13354" width="50.140625" style="97" customWidth="1"/>
    <col min="13355" max="13355" width="49.42578125" style="97" customWidth="1"/>
    <col min="13356" max="13356" width="40.85546875" style="97" customWidth="1"/>
    <col min="13357" max="13357" width="23.85546875" style="97" customWidth="1"/>
    <col min="13358" max="13608" width="8.85546875" style="97"/>
    <col min="13609" max="13609" width="83.85546875" style="97" customWidth="1"/>
    <col min="13610" max="13610" width="50.140625" style="97" customWidth="1"/>
    <col min="13611" max="13611" width="49.42578125" style="97" customWidth="1"/>
    <col min="13612" max="13612" width="40.85546875" style="97" customWidth="1"/>
    <col min="13613" max="13613" width="23.85546875" style="97" customWidth="1"/>
    <col min="13614" max="13864" width="8.85546875" style="97"/>
    <col min="13865" max="13865" width="83.85546875" style="97" customWidth="1"/>
    <col min="13866" max="13866" width="50.140625" style="97" customWidth="1"/>
    <col min="13867" max="13867" width="49.42578125" style="97" customWidth="1"/>
    <col min="13868" max="13868" width="40.85546875" style="97" customWidth="1"/>
    <col min="13869" max="13869" width="23.85546875" style="97" customWidth="1"/>
    <col min="13870" max="14120" width="8.85546875" style="97"/>
    <col min="14121" max="14121" width="83.85546875" style="97" customWidth="1"/>
    <col min="14122" max="14122" width="50.140625" style="97" customWidth="1"/>
    <col min="14123" max="14123" width="49.42578125" style="97" customWidth="1"/>
    <col min="14124" max="14124" width="40.85546875" style="97" customWidth="1"/>
    <col min="14125" max="14125" width="23.85546875" style="97" customWidth="1"/>
    <col min="14126" max="14376" width="8.85546875" style="97"/>
    <col min="14377" max="14377" width="83.85546875" style="97" customWidth="1"/>
    <col min="14378" max="14378" width="50.140625" style="97" customWidth="1"/>
    <col min="14379" max="14379" width="49.42578125" style="97" customWidth="1"/>
    <col min="14380" max="14380" width="40.85546875" style="97" customWidth="1"/>
    <col min="14381" max="14381" width="23.85546875" style="97" customWidth="1"/>
    <col min="14382" max="14632" width="8.85546875" style="97"/>
    <col min="14633" max="14633" width="83.85546875" style="97" customWidth="1"/>
    <col min="14634" max="14634" width="50.140625" style="97" customWidth="1"/>
    <col min="14635" max="14635" width="49.42578125" style="97" customWidth="1"/>
    <col min="14636" max="14636" width="40.85546875" style="97" customWidth="1"/>
    <col min="14637" max="14637" width="23.85546875" style="97" customWidth="1"/>
    <col min="14638" max="14888" width="8.85546875" style="97"/>
    <col min="14889" max="14889" width="83.85546875" style="97" customWidth="1"/>
    <col min="14890" max="14890" width="50.140625" style="97" customWidth="1"/>
    <col min="14891" max="14891" width="49.42578125" style="97" customWidth="1"/>
    <col min="14892" max="14892" width="40.85546875" style="97" customWidth="1"/>
    <col min="14893" max="14893" width="23.85546875" style="97" customWidth="1"/>
    <col min="14894" max="15144" width="8.85546875" style="97"/>
    <col min="15145" max="15145" width="83.85546875" style="97" customWidth="1"/>
    <col min="15146" max="15146" width="50.140625" style="97" customWidth="1"/>
    <col min="15147" max="15147" width="49.42578125" style="97" customWidth="1"/>
    <col min="15148" max="15148" width="40.85546875" style="97" customWidth="1"/>
    <col min="15149" max="15149" width="23.85546875" style="97" customWidth="1"/>
    <col min="15150" max="15400" width="8.85546875" style="97"/>
    <col min="15401" max="15401" width="83.85546875" style="97" customWidth="1"/>
    <col min="15402" max="15402" width="50.140625" style="97" customWidth="1"/>
    <col min="15403" max="15403" width="49.42578125" style="97" customWidth="1"/>
    <col min="15404" max="15404" width="40.85546875" style="97" customWidth="1"/>
    <col min="15405" max="15405" width="23.85546875" style="97" customWidth="1"/>
    <col min="15406" max="15656" width="8.85546875" style="97"/>
    <col min="15657" max="15657" width="83.85546875" style="97" customWidth="1"/>
    <col min="15658" max="15658" width="50.140625" style="97" customWidth="1"/>
    <col min="15659" max="15659" width="49.42578125" style="97" customWidth="1"/>
    <col min="15660" max="15660" width="40.85546875" style="97" customWidth="1"/>
    <col min="15661" max="15661" width="23.85546875" style="97" customWidth="1"/>
    <col min="15662" max="15912" width="8.85546875" style="97"/>
    <col min="15913" max="15913" width="83.85546875" style="97" customWidth="1"/>
    <col min="15914" max="15914" width="50.140625" style="97" customWidth="1"/>
    <col min="15915" max="15915" width="49.42578125" style="97" customWidth="1"/>
    <col min="15916" max="15916" width="40.85546875" style="97" customWidth="1"/>
    <col min="15917" max="15917" width="23.85546875" style="97" customWidth="1"/>
    <col min="15918" max="16168" width="8.85546875" style="97"/>
    <col min="16169" max="16169" width="83.85546875" style="97" customWidth="1"/>
    <col min="16170" max="16170" width="50.140625" style="97" customWidth="1"/>
    <col min="16171" max="16171" width="49.42578125" style="97" customWidth="1"/>
    <col min="16172" max="16172" width="40.85546875" style="97" customWidth="1"/>
    <col min="16173" max="16173" width="23.85546875" style="97" customWidth="1"/>
    <col min="16174" max="16384" width="8.85546875" style="97"/>
  </cols>
  <sheetData>
    <row r="1" spans="3:70" ht="7.5" customHeight="1" x14ac:dyDescent="0.25">
      <c r="C1" s="124"/>
      <c r="D1" s="124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6"/>
      <c r="AE1" s="126"/>
      <c r="AF1" s="126"/>
      <c r="AG1" s="126"/>
      <c r="AH1" s="126"/>
      <c r="AI1" s="126"/>
      <c r="AJ1" s="126"/>
      <c r="AK1" s="126"/>
      <c r="AL1" s="126"/>
    </row>
    <row r="2" spans="3:70" ht="7.5" customHeight="1" thickBot="1" x14ac:dyDescent="0.3"/>
    <row r="3" spans="3:70" ht="47.25" customHeight="1" x14ac:dyDescent="0.2">
      <c r="D3" s="173" t="s">
        <v>325</v>
      </c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278"/>
      <c r="AP3" s="278"/>
      <c r="AQ3" s="278"/>
      <c r="AR3" s="278"/>
      <c r="AS3" s="278"/>
      <c r="AT3" s="278"/>
      <c r="AU3" s="278"/>
      <c r="AV3" s="278"/>
      <c r="AW3" s="278"/>
      <c r="AX3" s="278"/>
      <c r="AY3" s="278"/>
      <c r="AZ3" s="278"/>
      <c r="BA3" s="127" t="s">
        <v>2160</v>
      </c>
      <c r="BB3" s="127"/>
      <c r="BC3" s="127"/>
      <c r="BD3" s="127"/>
      <c r="BE3" s="127"/>
      <c r="BF3" s="86"/>
    </row>
    <row r="4" spans="3:70" s="89" customFormat="1" ht="12.75" customHeight="1" x14ac:dyDescent="0.2">
      <c r="D4" s="87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N4" s="93"/>
      <c r="BF4" s="128"/>
    </row>
    <row r="5" spans="3:70" s="89" customFormat="1" ht="23.25" customHeight="1" x14ac:dyDescent="0.2">
      <c r="D5" s="87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2"/>
      <c r="X5" s="92"/>
      <c r="Y5" s="92"/>
      <c r="Z5" s="92"/>
      <c r="AA5" s="302" t="s">
        <v>1277</v>
      </c>
      <c r="AB5" s="92"/>
      <c r="AC5" s="92"/>
      <c r="AD5" s="199"/>
      <c r="AE5" s="200"/>
      <c r="AF5" s="200"/>
      <c r="AG5" s="200"/>
      <c r="AH5" s="200"/>
      <c r="AI5" s="200"/>
      <c r="AJ5" s="200"/>
      <c r="AK5" s="200"/>
      <c r="AL5" s="201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279"/>
      <c r="BC5" s="279"/>
      <c r="BD5" s="96"/>
      <c r="BE5" s="96"/>
      <c r="BF5" s="128"/>
      <c r="BG5" s="129"/>
    </row>
    <row r="6" spans="3:70" x14ac:dyDescent="0.25">
      <c r="D6" s="94"/>
      <c r="AN6" s="93"/>
      <c r="BF6" s="130"/>
    </row>
    <row r="7" spans="3:70" ht="42" customHeight="1" x14ac:dyDescent="0.25">
      <c r="D7" s="94"/>
      <c r="E7" s="88"/>
      <c r="F7" s="88"/>
      <c r="G7" s="88"/>
      <c r="H7" s="179"/>
      <c r="I7" s="88"/>
      <c r="J7" s="179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171" t="s">
        <v>1868</v>
      </c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93"/>
      <c r="BC7" s="93"/>
      <c r="BD7" s="93"/>
      <c r="BE7" s="93"/>
      <c r="BF7" s="130"/>
      <c r="BG7" s="131"/>
      <c r="BK7" s="97" t="s">
        <v>1275</v>
      </c>
      <c r="BM7" s="83" t="s">
        <v>50</v>
      </c>
      <c r="BP7" s="83" t="s">
        <v>306</v>
      </c>
      <c r="BR7" s="97" t="s">
        <v>1275</v>
      </c>
    </row>
    <row r="8" spans="3:70" ht="35.25" customHeight="1" x14ac:dyDescent="0.25">
      <c r="D8" s="94"/>
      <c r="BB8" s="280"/>
      <c r="BC8" s="280"/>
      <c r="BD8" s="280"/>
      <c r="BE8" s="178"/>
      <c r="BF8" s="130"/>
      <c r="BK8" s="132" t="s">
        <v>379</v>
      </c>
      <c r="BM8" s="83" t="s">
        <v>49</v>
      </c>
      <c r="BP8" s="83" t="s">
        <v>307</v>
      </c>
      <c r="BR8" s="133" t="s">
        <v>328</v>
      </c>
    </row>
    <row r="9" spans="3:70" ht="24.75" customHeight="1" x14ac:dyDescent="0.25">
      <c r="D9" s="94"/>
      <c r="E9" s="202" t="s">
        <v>324</v>
      </c>
      <c r="F9" s="197" t="s">
        <v>1876</v>
      </c>
      <c r="G9" s="99"/>
      <c r="H9" s="197" t="s">
        <v>1877</v>
      </c>
      <c r="I9" s="99"/>
      <c r="J9" s="197" t="s">
        <v>1869</v>
      </c>
      <c r="K9" s="281" t="s">
        <v>1894</v>
      </c>
      <c r="L9" s="184"/>
      <c r="M9" s="184"/>
      <c r="N9" s="184"/>
      <c r="O9" s="184"/>
      <c r="P9" s="184"/>
      <c r="Q9" s="184"/>
      <c r="R9" s="184"/>
      <c r="S9" s="184"/>
      <c r="T9" s="184"/>
      <c r="U9" s="282"/>
      <c r="V9" s="197" t="s">
        <v>1595</v>
      </c>
      <c r="W9" s="197" t="s">
        <v>1870</v>
      </c>
      <c r="X9" s="197" t="s">
        <v>1871</v>
      </c>
      <c r="Y9" s="99"/>
      <c r="Z9" s="99"/>
      <c r="AA9" s="197" t="s">
        <v>1872</v>
      </c>
      <c r="AB9" s="99"/>
      <c r="AC9" s="99"/>
      <c r="AD9" s="197" t="s">
        <v>1873</v>
      </c>
      <c r="AE9" s="99"/>
      <c r="AF9" s="177" t="s">
        <v>1849</v>
      </c>
      <c r="AG9" s="170"/>
      <c r="AH9" s="170"/>
      <c r="AI9" s="170"/>
      <c r="AJ9" s="170"/>
      <c r="AK9" s="283"/>
      <c r="AL9" s="197" t="s">
        <v>1875</v>
      </c>
      <c r="AM9" s="197" t="s">
        <v>1593</v>
      </c>
      <c r="AN9" s="197" t="s">
        <v>1611</v>
      </c>
      <c r="AO9" s="284" t="s">
        <v>1884</v>
      </c>
      <c r="AP9" s="285"/>
      <c r="AQ9" s="285"/>
      <c r="AR9" s="285"/>
      <c r="AS9" s="285"/>
      <c r="AT9" s="285"/>
      <c r="AU9" s="285"/>
      <c r="AV9" s="285"/>
      <c r="AW9" s="285"/>
      <c r="AX9" s="285"/>
      <c r="AY9" s="285"/>
      <c r="AZ9" s="286"/>
      <c r="BA9" s="193" t="s">
        <v>1867</v>
      </c>
      <c r="BB9" s="100"/>
      <c r="BC9" s="100"/>
      <c r="BD9" s="100"/>
      <c r="BE9" s="100"/>
      <c r="BF9" s="130"/>
      <c r="BK9" s="132" t="s">
        <v>1638</v>
      </c>
      <c r="BM9" s="83" t="s">
        <v>45</v>
      </c>
      <c r="BP9" s="83" t="s">
        <v>308</v>
      </c>
      <c r="BR9" s="133" t="s">
        <v>329</v>
      </c>
    </row>
    <row r="10" spans="3:70" s="134" customFormat="1" ht="40.5" customHeight="1" x14ac:dyDescent="0.25">
      <c r="D10" s="101"/>
      <c r="E10" s="203"/>
      <c r="F10" s="198"/>
      <c r="G10" s="288" t="s">
        <v>1880</v>
      </c>
      <c r="H10" s="198"/>
      <c r="I10" s="288" t="s">
        <v>1879</v>
      </c>
      <c r="J10" s="198"/>
      <c r="K10" s="288" t="s">
        <v>1885</v>
      </c>
      <c r="L10" s="288" t="s">
        <v>1886</v>
      </c>
      <c r="M10" s="288" t="s">
        <v>1891</v>
      </c>
      <c r="N10" s="288" t="s">
        <v>1887</v>
      </c>
      <c r="O10" s="288" t="s">
        <v>1888</v>
      </c>
      <c r="P10" s="288" t="s">
        <v>1889</v>
      </c>
      <c r="Q10" s="288" t="s">
        <v>1613</v>
      </c>
      <c r="R10" s="288" t="s">
        <v>1614</v>
      </c>
      <c r="S10" s="288" t="s">
        <v>1615</v>
      </c>
      <c r="T10" s="288" t="s">
        <v>1616</v>
      </c>
      <c r="U10" s="288" t="s">
        <v>323</v>
      </c>
      <c r="V10" s="198"/>
      <c r="W10" s="198"/>
      <c r="X10" s="198"/>
      <c r="Y10" s="288" t="s">
        <v>1600</v>
      </c>
      <c r="Z10" s="288" t="s">
        <v>1603</v>
      </c>
      <c r="AA10" s="198"/>
      <c r="AB10" s="288" t="s">
        <v>1604</v>
      </c>
      <c r="AC10" s="288" t="s">
        <v>1605</v>
      </c>
      <c r="AD10" s="198"/>
      <c r="AE10" s="288" t="s">
        <v>1878</v>
      </c>
      <c r="AF10" s="135" t="s">
        <v>1874</v>
      </c>
      <c r="AG10" s="288" t="s">
        <v>1881</v>
      </c>
      <c r="AH10" s="135" t="s">
        <v>1850</v>
      </c>
      <c r="AI10" s="288" t="s">
        <v>1882</v>
      </c>
      <c r="AJ10" s="135" t="s">
        <v>1851</v>
      </c>
      <c r="AK10" s="288" t="s">
        <v>1883</v>
      </c>
      <c r="AL10" s="198"/>
      <c r="AM10" s="198"/>
      <c r="AN10" s="198"/>
      <c r="AO10" s="288" t="s">
        <v>1602</v>
      </c>
      <c r="AP10" s="288" t="s">
        <v>1594</v>
      </c>
      <c r="AQ10" s="288" t="s">
        <v>1601</v>
      </c>
      <c r="AR10" s="288" t="s">
        <v>1606</v>
      </c>
      <c r="AS10" s="288" t="s">
        <v>1607</v>
      </c>
      <c r="AT10" s="288" t="s">
        <v>1608</v>
      </c>
      <c r="AU10" s="288" t="s">
        <v>1609</v>
      </c>
      <c r="AV10" s="288" t="s">
        <v>1613</v>
      </c>
      <c r="AW10" s="288" t="s">
        <v>1614</v>
      </c>
      <c r="AX10" s="288" t="s">
        <v>1615</v>
      </c>
      <c r="AY10" s="288" t="s">
        <v>1616</v>
      </c>
      <c r="AZ10" s="288" t="s">
        <v>323</v>
      </c>
      <c r="BA10" s="194"/>
      <c r="BB10" s="288" t="s">
        <v>1895</v>
      </c>
      <c r="BC10" s="288" t="s">
        <v>1612</v>
      </c>
      <c r="BD10" s="288" t="s">
        <v>1610</v>
      </c>
      <c r="BE10" s="93"/>
      <c r="BF10" s="90"/>
      <c r="BK10" s="132" t="s">
        <v>1639</v>
      </c>
      <c r="BM10" s="83" t="s">
        <v>46</v>
      </c>
      <c r="BP10" s="83" t="s">
        <v>309</v>
      </c>
      <c r="BR10" s="133" t="s">
        <v>330</v>
      </c>
    </row>
    <row r="11" spans="3:70" s="136" customFormat="1" ht="28.5" customHeight="1" x14ac:dyDescent="0.35">
      <c r="D11" s="103"/>
      <c r="E11" s="107">
        <v>1</v>
      </c>
      <c r="F11" s="108"/>
      <c r="G11" s="289" t="str">
        <f>"1. "&amp;F11&amp;CHAR(10)&amp;" 2. "&amp;F12&amp;CHAR(10)&amp;" 3. "&amp;F13&amp;CHAR(10)&amp;" 4."&amp;F14&amp;CHAR(10)&amp;" 5. "&amp;F15&amp;CHAR(10)&amp;"6. "&amp;F16&amp;CHAR(10)&amp;"7. "&amp;F17&amp;CHAR(10)&amp;" 8. "&amp;F18&amp;CHAR(10)&amp;" 9. "&amp;F19&amp;CHAR(10)&amp;" 10. "&amp;F20</f>
        <v xml:space="preserve">1. 
 2. 
 3. 
 4.
 5. 
6. 
7. 
 8. 
 9. 
 10. </v>
      </c>
      <c r="H11" s="108"/>
      <c r="I11" s="289" t="str">
        <f>"1. "&amp;H11&amp;CHAR(10)&amp;" 2. "&amp;H12&amp;CHAR(10)&amp;" 3. "&amp;H13&amp;CHAR(10)&amp;" 4."&amp;H14&amp;CHAR(10)&amp;" 5. "&amp;H15&amp;CHAR(10)&amp;"6. "&amp;H16&amp;CHAR(10)&amp;"7. "&amp;H17&amp;CHAR(10)&amp;" 8. "&amp;H18&amp;CHAR(10)&amp;" 9. "&amp;H19&amp;CHAR(10)&amp;" 10. "&amp;H20</f>
        <v xml:space="preserve">1. 
 2. 
 3. 
 4.
 5. 
6. 
7. 
 8. 
 9. 
 10. </v>
      </c>
      <c r="J11" s="108"/>
      <c r="K11" s="290">
        <f>IF(J11="Juristes",1,0)</f>
        <v>0</v>
      </c>
      <c r="L11" s="290">
        <f>IF(J11="Tècnic/a de polítiques migratòries i antiracisme",1,0)</f>
        <v>0</v>
      </c>
      <c r="M11" s="290">
        <f>IF(J11="Tècnic/a Acollida",1,0)</f>
        <v>0</v>
      </c>
      <c r="N11" s="290">
        <f>IF(J11="Adminitratius/ves",1,0)</f>
        <v>0</v>
      </c>
      <c r="O11" s="290">
        <f>IF(J11="Mediadors/es - Traductors/es",1,0)</f>
        <v>0</v>
      </c>
      <c r="P11" s="290">
        <f>IF(J11="Altres",1,0)</f>
        <v>0</v>
      </c>
      <c r="Q11" s="290">
        <f>IF(AL11="A1",1,0)</f>
        <v>0</v>
      </c>
      <c r="R11" s="290">
        <f>IF(AL11="A2",1,0)</f>
        <v>0</v>
      </c>
      <c r="S11" s="290">
        <f>IF(AL11="C1",1,0)</f>
        <v>0</v>
      </c>
      <c r="T11" s="290">
        <f>IF(AL11="C2",1,0)</f>
        <v>0</v>
      </c>
      <c r="U11" s="290">
        <f>IF(AL11="Altres",1,0)</f>
        <v>0</v>
      </c>
      <c r="V11" s="108"/>
      <c r="W11" s="108"/>
      <c r="X11" s="56"/>
      <c r="Y11" s="290">
        <f>IF(X11="Dona",1,0)</f>
        <v>0</v>
      </c>
      <c r="Z11" s="290">
        <f t="shared" ref="Z11:Z19" si="0">IF(X11="No binari",1,0)</f>
        <v>0</v>
      </c>
      <c r="AA11" s="56"/>
      <c r="AB11" s="290">
        <f t="shared" ref="AB11:AB30" si="1">IF(AA11="Comunitari",AO11,0)</f>
        <v>0</v>
      </c>
      <c r="AC11" s="290">
        <f>IF(AA11="Extracomunitari",AO11,0)</f>
        <v>0</v>
      </c>
      <c r="AD11" s="25"/>
      <c r="AE11" s="294" t="str">
        <f>"1. "&amp;AD11&amp;CHAR(10)&amp;" 2. "&amp;AD12&amp;CHAR(10)&amp;" 3. "&amp;AD13&amp;CHAR(10)&amp;" 4."&amp;AD14&amp;CHAR(10)&amp;" 5. "&amp;AD15&amp;CHAR(10)&amp;"6. "&amp;AD16&amp;CHAR(10)&amp;"7. "&amp;AD17&amp;CHAR(10)&amp;" 8. "&amp;AD18&amp;CHAR(10)&amp;" 9. "&amp;AD19&amp;CHAR(10)&amp;" 10. "&amp;AD20</f>
        <v xml:space="preserve">1. 
 2. 
 3. 
 4.
 5. 
6. 
7. 
 8. 
 9. 
 10. </v>
      </c>
      <c r="AF11" s="80"/>
      <c r="AG11" s="294" t="str">
        <f>"1. "&amp;AF11&amp;CHAR(10)&amp;" 2. "&amp;AF12&amp;CHAR(10)&amp;" 3. "&amp;AF13&amp;CHAR(10)&amp;" 4."&amp;AF14&amp;CHAR(10)&amp;" 5. "&amp;AF15&amp;CHAR(10)&amp;"6. "&amp;AF16&amp;CHAR(10)&amp;"7. "&amp;AF17&amp;CHAR(10)&amp;" 8. "&amp;AF18&amp;CHAR(10)&amp;" 9. "&amp;AF19&amp;CHAR(10)&amp;" 10. "&amp;AF20</f>
        <v xml:space="preserve">1. 
 2. 
 3. 
 4.
 5. 
6. 
7. 
 8. 
 9. 
 10. </v>
      </c>
      <c r="AH11" s="80"/>
      <c r="AI11" s="294" t="str">
        <f>"1. "&amp;AH11&amp;CHAR(10)&amp;" 2. "&amp;AH12&amp;CHAR(10)&amp;" 3. "&amp;AH13&amp;CHAR(10)&amp;" 4."&amp;AH14&amp;CHAR(10)&amp;" 5. "&amp;AH15&amp;CHAR(10)&amp;"6. "&amp;AH16&amp;CHAR(10)&amp;"7. "&amp;AH17&amp;CHAR(10)&amp;" 8. "&amp;AH18&amp;CHAR(10)&amp;" 9. "&amp;AH19&amp;CHAR(10)&amp;" 10. "&amp;AH20</f>
        <v xml:space="preserve">1. 
 2. 
 3. 
 4.
 5. 
6. 
7. 
 8. 
 9. 
 10. </v>
      </c>
      <c r="AJ11" s="80"/>
      <c r="AK11" s="294" t="str">
        <f>"1. "&amp;AJ11&amp;CHAR(10)&amp;" 2. "&amp;AJ12&amp;CHAR(10)&amp;" 3. "&amp;AJ13&amp;CHAR(10)&amp;" 4."&amp;AJ14&amp;CHAR(10)&amp;" 5. "&amp;AJ15&amp;CHAR(10)&amp;"6. "&amp;AJ16&amp;CHAR(10)&amp;"7. "&amp;AJ17&amp;CHAR(10)&amp;" 8. "&amp;AJ18&amp;CHAR(10)&amp;" 9. "&amp;AJ19&amp;CHAR(10)&amp;" 10. "&amp;AJ20</f>
        <v xml:space="preserve">1. 
 2. 
 3. 
 4.
 5. 
6. 
7. 
 8. 
 9. 
 10. </v>
      </c>
      <c r="AL11" s="26"/>
      <c r="AM11" s="26"/>
      <c r="AN11" s="26"/>
      <c r="AO11" s="290">
        <f>AM11/12*AN11/100</f>
        <v>0</v>
      </c>
      <c r="AP11" s="290">
        <f t="shared" ref="AP11:AP30" si="2">IF(J11="Juristes",AO11,0)</f>
        <v>0</v>
      </c>
      <c r="AQ11" s="290">
        <f t="shared" ref="AQ11:AQ30" si="3">IF(J11="Tècnic/a Acollida",AO11,0)</f>
        <v>0</v>
      </c>
      <c r="AR11" s="290">
        <f t="shared" ref="AR11:AR30" si="4">IF(J11="Tècnic/a de polítiques migratòries i antiracisme",AO11,0)</f>
        <v>0</v>
      </c>
      <c r="AS11" s="290">
        <f t="shared" ref="AS11:AS30" si="5">IF(J11="Adminitratius/ves",AO11,0)</f>
        <v>0</v>
      </c>
      <c r="AT11" s="290">
        <f t="shared" ref="AT11:AT30" si="6">IF(J11="Mediadors/es - Traductors/es",AO11,0)</f>
        <v>0</v>
      </c>
      <c r="AU11" s="290">
        <f t="shared" ref="AU11:AU30" si="7">IF(J11="Altres",AO11,0)</f>
        <v>0</v>
      </c>
      <c r="AV11" s="290">
        <f>IF(AL11="A1",AO11,0)</f>
        <v>0</v>
      </c>
      <c r="AW11" s="290">
        <f t="shared" ref="AW11:AW19" si="8">IF(AL11="A2",AO11,0)</f>
        <v>0</v>
      </c>
      <c r="AX11" s="290">
        <f t="shared" ref="AX11:AX19" si="9">IF(AL11="C1",AO11,0)</f>
        <v>0</v>
      </c>
      <c r="AY11" s="290">
        <f t="shared" ref="AY11:AY19" si="10">IF(AL11="C2",AO11,0)</f>
        <v>0</v>
      </c>
      <c r="AZ11" s="290">
        <f t="shared" ref="AZ11:AZ19" si="11">IF(AL11="Altres",AO11,0)</f>
        <v>0</v>
      </c>
      <c r="BA11" s="26"/>
      <c r="BB11" s="290">
        <f>IF(BA11="&lt;50% finançament IFE",1,0)</f>
        <v>0</v>
      </c>
      <c r="BC11" s="290">
        <f>IF(BA11="&gt;50% finançament IFE",1,0)</f>
        <v>0</v>
      </c>
      <c r="BD11" s="290">
        <f>IF(BA11="100% finançament IFE",1,0)</f>
        <v>0</v>
      </c>
      <c r="BE11" s="93"/>
      <c r="BF11" s="104"/>
      <c r="BI11" s="97"/>
      <c r="BK11" s="132" t="s">
        <v>1640</v>
      </c>
      <c r="BM11" s="83" t="s">
        <v>47</v>
      </c>
      <c r="BP11" s="83" t="s">
        <v>310</v>
      </c>
      <c r="BR11" s="133" t="s">
        <v>331</v>
      </c>
    </row>
    <row r="12" spans="3:70" s="136" customFormat="1" ht="26.45" customHeight="1" x14ac:dyDescent="0.35">
      <c r="D12" s="103"/>
      <c r="E12" s="107">
        <v>2</v>
      </c>
      <c r="F12" s="108"/>
      <c r="G12" s="289"/>
      <c r="H12" s="108"/>
      <c r="I12" s="289"/>
      <c r="J12" s="108"/>
      <c r="K12" s="290">
        <f t="shared" ref="K12:K30" si="12">IF(J12="Juristes",1,0)</f>
        <v>0</v>
      </c>
      <c r="L12" s="290">
        <f t="shared" ref="L12:L30" si="13">IF(J12="Tècnic/a de polítiques migratòries i antiracisme",1,0)</f>
        <v>0</v>
      </c>
      <c r="M12" s="290">
        <f t="shared" ref="M12:M30" si="14">IF(J12="Tècnic/a Acollida",1,0)</f>
        <v>0</v>
      </c>
      <c r="N12" s="290">
        <f t="shared" ref="N12:N30" si="15">IF(J12="Adminitratius/ves",1,0)</f>
        <v>0</v>
      </c>
      <c r="O12" s="290">
        <f t="shared" ref="O12:O30" si="16">IF(J12="Mediadors/es - Traductors/es",1,0)</f>
        <v>0</v>
      </c>
      <c r="P12" s="290">
        <f t="shared" ref="P12:P30" si="17">IF(J12="Altres",1,0)</f>
        <v>0</v>
      </c>
      <c r="Q12" s="290">
        <f t="shared" ref="Q12:Q30" si="18">IF(AL12="A1",1,0)</f>
        <v>0</v>
      </c>
      <c r="R12" s="290">
        <f t="shared" ref="R12:R30" si="19">IF(AL12="A2",1,0)</f>
        <v>0</v>
      </c>
      <c r="S12" s="290">
        <f t="shared" ref="S12:S30" si="20">IF(AL12="C1",1,0)</f>
        <v>0</v>
      </c>
      <c r="T12" s="290">
        <f t="shared" ref="T12:T30" si="21">IF(AL12="C2",1,0)</f>
        <v>0</v>
      </c>
      <c r="U12" s="290">
        <f t="shared" ref="U12:U30" si="22">IF(AL12="Altres",1,0)</f>
        <v>0</v>
      </c>
      <c r="V12" s="108"/>
      <c r="W12" s="108"/>
      <c r="X12" s="56"/>
      <c r="Y12" s="290">
        <f t="shared" ref="Y12:Y19" si="23">IF(X12="Dona",1,0)</f>
        <v>0</v>
      </c>
      <c r="Z12" s="290">
        <f t="shared" si="0"/>
        <v>0</v>
      </c>
      <c r="AA12" s="56"/>
      <c r="AB12" s="290">
        <f t="shared" si="1"/>
        <v>0</v>
      </c>
      <c r="AC12" s="290">
        <f>IF(AA12="Extracomunitari",AO12,0)</f>
        <v>0</v>
      </c>
      <c r="AD12" s="25"/>
      <c r="AE12" s="175"/>
      <c r="AF12" s="80"/>
      <c r="AG12" s="176"/>
      <c r="AH12" s="80"/>
      <c r="AI12" s="176"/>
      <c r="AJ12" s="80"/>
      <c r="AK12" s="176"/>
      <c r="AL12" s="26"/>
      <c r="AM12" s="26"/>
      <c r="AN12" s="26"/>
      <c r="AO12" s="290">
        <f t="shared" ref="AO12:AO19" si="24">AM12/12*AN12/100</f>
        <v>0</v>
      </c>
      <c r="AP12" s="290">
        <f t="shared" si="2"/>
        <v>0</v>
      </c>
      <c r="AQ12" s="290">
        <f t="shared" si="3"/>
        <v>0</v>
      </c>
      <c r="AR12" s="290">
        <f t="shared" si="4"/>
        <v>0</v>
      </c>
      <c r="AS12" s="290">
        <f t="shared" si="5"/>
        <v>0</v>
      </c>
      <c r="AT12" s="290">
        <f t="shared" si="6"/>
        <v>0</v>
      </c>
      <c r="AU12" s="290">
        <f t="shared" si="7"/>
        <v>0</v>
      </c>
      <c r="AV12" s="290">
        <f t="shared" ref="AV12:AV19" si="25">IF(AL12="A1",AO12,0)</f>
        <v>0</v>
      </c>
      <c r="AW12" s="290">
        <f t="shared" si="8"/>
        <v>0</v>
      </c>
      <c r="AX12" s="290">
        <f t="shared" si="9"/>
        <v>0</v>
      </c>
      <c r="AY12" s="290">
        <f t="shared" si="10"/>
        <v>0</v>
      </c>
      <c r="AZ12" s="290">
        <f t="shared" si="11"/>
        <v>0</v>
      </c>
      <c r="BA12" s="26"/>
      <c r="BB12" s="290">
        <f t="shared" ref="BB12:BB30" si="26">IF(BA12="&lt;50% finançament IFE",1,0)</f>
        <v>0</v>
      </c>
      <c r="BC12" s="290">
        <f t="shared" ref="BC12:BC30" si="27">IF(BA12="&gt;50% finançament IFE",1,0)</f>
        <v>0</v>
      </c>
      <c r="BD12" s="290">
        <f t="shared" ref="BD12:BD30" si="28">IF(BA12="100% finançament IFE",1,0)</f>
        <v>0</v>
      </c>
      <c r="BE12" s="93"/>
      <c r="BF12" s="104"/>
      <c r="BI12" s="97"/>
      <c r="BK12" s="132" t="s">
        <v>1641</v>
      </c>
      <c r="BM12" s="83" t="s">
        <v>48</v>
      </c>
      <c r="BP12" s="83" t="s">
        <v>23</v>
      </c>
      <c r="BR12" s="133" t="s">
        <v>332</v>
      </c>
    </row>
    <row r="13" spans="3:70" s="136" customFormat="1" ht="26.45" customHeight="1" x14ac:dyDescent="0.35">
      <c r="D13" s="103"/>
      <c r="E13" s="107">
        <v>3</v>
      </c>
      <c r="F13" s="108"/>
      <c r="G13" s="289"/>
      <c r="H13" s="108"/>
      <c r="I13" s="289"/>
      <c r="J13" s="108"/>
      <c r="K13" s="290">
        <f t="shared" si="12"/>
        <v>0</v>
      </c>
      <c r="L13" s="290">
        <f t="shared" si="13"/>
        <v>0</v>
      </c>
      <c r="M13" s="290">
        <f t="shared" si="14"/>
        <v>0</v>
      </c>
      <c r="N13" s="290">
        <f t="shared" si="15"/>
        <v>0</v>
      </c>
      <c r="O13" s="290">
        <f t="shared" si="16"/>
        <v>0</v>
      </c>
      <c r="P13" s="290">
        <f t="shared" si="17"/>
        <v>0</v>
      </c>
      <c r="Q13" s="290">
        <f t="shared" si="18"/>
        <v>0</v>
      </c>
      <c r="R13" s="290">
        <f t="shared" si="19"/>
        <v>0</v>
      </c>
      <c r="S13" s="290">
        <f t="shared" si="20"/>
        <v>0</v>
      </c>
      <c r="T13" s="290">
        <f t="shared" si="21"/>
        <v>0</v>
      </c>
      <c r="U13" s="290">
        <f t="shared" si="22"/>
        <v>0</v>
      </c>
      <c r="V13" s="108"/>
      <c r="W13" s="108"/>
      <c r="X13" s="56"/>
      <c r="Y13" s="290">
        <f t="shared" si="23"/>
        <v>0</v>
      </c>
      <c r="Z13" s="290">
        <f t="shared" si="0"/>
        <v>0</v>
      </c>
      <c r="AA13" s="56"/>
      <c r="AB13" s="290">
        <f t="shared" si="1"/>
        <v>0</v>
      </c>
      <c r="AC13" s="290">
        <f t="shared" ref="AC13:AC30" si="29">IF(AA13="Extracomunitari",AO13,0)</f>
        <v>0</v>
      </c>
      <c r="AD13" s="25"/>
      <c r="AE13" s="175"/>
      <c r="AF13" s="80"/>
      <c r="AG13" s="176"/>
      <c r="AH13" s="80"/>
      <c r="AI13" s="176"/>
      <c r="AJ13" s="80"/>
      <c r="AK13" s="176"/>
      <c r="AL13" s="26"/>
      <c r="AM13" s="26"/>
      <c r="AN13" s="26"/>
      <c r="AO13" s="290">
        <f t="shared" si="24"/>
        <v>0</v>
      </c>
      <c r="AP13" s="290">
        <f t="shared" si="2"/>
        <v>0</v>
      </c>
      <c r="AQ13" s="290">
        <f t="shared" si="3"/>
        <v>0</v>
      </c>
      <c r="AR13" s="290">
        <f t="shared" si="4"/>
        <v>0</v>
      </c>
      <c r="AS13" s="290">
        <f t="shared" si="5"/>
        <v>0</v>
      </c>
      <c r="AT13" s="290">
        <f t="shared" si="6"/>
        <v>0</v>
      </c>
      <c r="AU13" s="290">
        <f t="shared" si="7"/>
        <v>0</v>
      </c>
      <c r="AV13" s="290">
        <f t="shared" si="25"/>
        <v>0</v>
      </c>
      <c r="AW13" s="290">
        <f t="shared" si="8"/>
        <v>0</v>
      </c>
      <c r="AX13" s="290">
        <f t="shared" si="9"/>
        <v>0</v>
      </c>
      <c r="AY13" s="290">
        <f t="shared" si="10"/>
        <v>0</v>
      </c>
      <c r="AZ13" s="290">
        <f t="shared" si="11"/>
        <v>0</v>
      </c>
      <c r="BA13" s="26"/>
      <c r="BB13" s="290">
        <f t="shared" si="26"/>
        <v>0</v>
      </c>
      <c r="BC13" s="290">
        <f t="shared" si="27"/>
        <v>0</v>
      </c>
      <c r="BD13" s="290">
        <f t="shared" si="28"/>
        <v>0</v>
      </c>
      <c r="BE13" s="93"/>
      <c r="BF13" s="104"/>
      <c r="BI13" s="97"/>
      <c r="BK13" s="132" t="s">
        <v>1642</v>
      </c>
      <c r="BM13" s="83" t="s">
        <v>23</v>
      </c>
      <c r="BR13" s="133" t="s">
        <v>333</v>
      </c>
    </row>
    <row r="14" spans="3:70" s="136" customFormat="1" ht="27" customHeight="1" x14ac:dyDescent="0.35">
      <c r="D14" s="103"/>
      <c r="E14" s="107">
        <v>4</v>
      </c>
      <c r="F14" s="108"/>
      <c r="G14" s="289"/>
      <c r="H14" s="108"/>
      <c r="I14" s="289"/>
      <c r="J14" s="108"/>
      <c r="K14" s="290">
        <f t="shared" si="12"/>
        <v>0</v>
      </c>
      <c r="L14" s="290">
        <f t="shared" si="13"/>
        <v>0</v>
      </c>
      <c r="M14" s="290">
        <f t="shared" si="14"/>
        <v>0</v>
      </c>
      <c r="N14" s="290">
        <f t="shared" si="15"/>
        <v>0</v>
      </c>
      <c r="O14" s="290">
        <f t="shared" si="16"/>
        <v>0</v>
      </c>
      <c r="P14" s="290">
        <f t="shared" si="17"/>
        <v>0</v>
      </c>
      <c r="Q14" s="290">
        <f t="shared" si="18"/>
        <v>0</v>
      </c>
      <c r="R14" s="290">
        <f t="shared" si="19"/>
        <v>0</v>
      </c>
      <c r="S14" s="290">
        <f t="shared" si="20"/>
        <v>0</v>
      </c>
      <c r="T14" s="290">
        <f t="shared" si="21"/>
        <v>0</v>
      </c>
      <c r="U14" s="290">
        <f t="shared" si="22"/>
        <v>0</v>
      </c>
      <c r="V14" s="108"/>
      <c r="W14" s="108"/>
      <c r="X14" s="56"/>
      <c r="Y14" s="290">
        <f t="shared" si="23"/>
        <v>0</v>
      </c>
      <c r="Z14" s="290">
        <f t="shared" si="0"/>
        <v>0</v>
      </c>
      <c r="AA14" s="56"/>
      <c r="AB14" s="290">
        <f t="shared" si="1"/>
        <v>0</v>
      </c>
      <c r="AC14" s="290">
        <f t="shared" si="29"/>
        <v>0</v>
      </c>
      <c r="AD14" s="25"/>
      <c r="AE14" s="175"/>
      <c r="AF14" s="80"/>
      <c r="AG14" s="176"/>
      <c r="AH14" s="80"/>
      <c r="AI14" s="176"/>
      <c r="AJ14" s="80"/>
      <c r="AK14" s="176"/>
      <c r="AL14" s="26"/>
      <c r="AM14" s="26"/>
      <c r="AN14" s="26"/>
      <c r="AO14" s="290">
        <f t="shared" si="24"/>
        <v>0</v>
      </c>
      <c r="AP14" s="290">
        <f t="shared" si="2"/>
        <v>0</v>
      </c>
      <c r="AQ14" s="290">
        <f t="shared" si="3"/>
        <v>0</v>
      </c>
      <c r="AR14" s="290">
        <f t="shared" si="4"/>
        <v>0</v>
      </c>
      <c r="AS14" s="290">
        <f t="shared" si="5"/>
        <v>0</v>
      </c>
      <c r="AT14" s="290">
        <f t="shared" si="6"/>
        <v>0</v>
      </c>
      <c r="AU14" s="290">
        <f t="shared" si="7"/>
        <v>0</v>
      </c>
      <c r="AV14" s="290">
        <f t="shared" si="25"/>
        <v>0</v>
      </c>
      <c r="AW14" s="290">
        <f t="shared" si="8"/>
        <v>0</v>
      </c>
      <c r="AX14" s="290">
        <f t="shared" si="9"/>
        <v>0</v>
      </c>
      <c r="AY14" s="290">
        <f t="shared" si="10"/>
        <v>0</v>
      </c>
      <c r="AZ14" s="290">
        <f t="shared" si="11"/>
        <v>0</v>
      </c>
      <c r="BA14" s="26"/>
      <c r="BB14" s="290">
        <f t="shared" si="26"/>
        <v>0</v>
      </c>
      <c r="BC14" s="290">
        <f t="shared" si="27"/>
        <v>0</v>
      </c>
      <c r="BD14" s="290">
        <f t="shared" si="28"/>
        <v>0</v>
      </c>
      <c r="BE14" s="93"/>
      <c r="BF14" s="104"/>
      <c r="BI14" s="97"/>
      <c r="BK14" s="132" t="s">
        <v>1643</v>
      </c>
      <c r="BM14" s="83"/>
      <c r="BP14" s="95" t="s">
        <v>1596</v>
      </c>
      <c r="BR14" s="133" t="s">
        <v>334</v>
      </c>
    </row>
    <row r="15" spans="3:70" s="136" customFormat="1" ht="27.6" customHeight="1" x14ac:dyDescent="0.35">
      <c r="D15" s="103"/>
      <c r="E15" s="107">
        <v>5</v>
      </c>
      <c r="F15" s="108"/>
      <c r="G15" s="289"/>
      <c r="H15" s="108"/>
      <c r="I15" s="289"/>
      <c r="J15" s="108"/>
      <c r="K15" s="290">
        <f t="shared" si="12"/>
        <v>0</v>
      </c>
      <c r="L15" s="290">
        <f t="shared" si="13"/>
        <v>0</v>
      </c>
      <c r="M15" s="290">
        <f t="shared" si="14"/>
        <v>0</v>
      </c>
      <c r="N15" s="290">
        <f t="shared" si="15"/>
        <v>0</v>
      </c>
      <c r="O15" s="290">
        <f t="shared" si="16"/>
        <v>0</v>
      </c>
      <c r="P15" s="290">
        <f t="shared" si="17"/>
        <v>0</v>
      </c>
      <c r="Q15" s="290">
        <f t="shared" si="18"/>
        <v>0</v>
      </c>
      <c r="R15" s="290">
        <f t="shared" si="19"/>
        <v>0</v>
      </c>
      <c r="S15" s="290">
        <f t="shared" si="20"/>
        <v>0</v>
      </c>
      <c r="T15" s="290">
        <f t="shared" si="21"/>
        <v>0</v>
      </c>
      <c r="U15" s="290">
        <f t="shared" si="22"/>
        <v>0</v>
      </c>
      <c r="V15" s="108"/>
      <c r="W15" s="108"/>
      <c r="X15" s="56"/>
      <c r="Y15" s="290">
        <f t="shared" si="23"/>
        <v>0</v>
      </c>
      <c r="Z15" s="290">
        <f t="shared" si="0"/>
        <v>0</v>
      </c>
      <c r="AA15" s="56"/>
      <c r="AB15" s="290">
        <f t="shared" si="1"/>
        <v>0</v>
      </c>
      <c r="AC15" s="290">
        <f t="shared" si="29"/>
        <v>0</v>
      </c>
      <c r="AD15" s="25"/>
      <c r="AE15" s="175"/>
      <c r="AF15" s="80"/>
      <c r="AG15" s="176"/>
      <c r="AH15" s="80"/>
      <c r="AI15" s="176"/>
      <c r="AJ15" s="80"/>
      <c r="AK15" s="176"/>
      <c r="AL15" s="26"/>
      <c r="AM15" s="26"/>
      <c r="AN15" s="26"/>
      <c r="AO15" s="290">
        <f t="shared" si="24"/>
        <v>0</v>
      </c>
      <c r="AP15" s="290">
        <f t="shared" si="2"/>
        <v>0</v>
      </c>
      <c r="AQ15" s="290">
        <f t="shared" si="3"/>
        <v>0</v>
      </c>
      <c r="AR15" s="290">
        <f t="shared" si="4"/>
        <v>0</v>
      </c>
      <c r="AS15" s="290">
        <f t="shared" si="5"/>
        <v>0</v>
      </c>
      <c r="AT15" s="290">
        <f t="shared" si="6"/>
        <v>0</v>
      </c>
      <c r="AU15" s="290">
        <f t="shared" si="7"/>
        <v>0</v>
      </c>
      <c r="AV15" s="290">
        <f t="shared" si="25"/>
        <v>0</v>
      </c>
      <c r="AW15" s="290">
        <f t="shared" si="8"/>
        <v>0</v>
      </c>
      <c r="AX15" s="290">
        <f t="shared" si="9"/>
        <v>0</v>
      </c>
      <c r="AY15" s="290">
        <f t="shared" si="10"/>
        <v>0</v>
      </c>
      <c r="AZ15" s="290">
        <f t="shared" si="11"/>
        <v>0</v>
      </c>
      <c r="BA15" s="26"/>
      <c r="BB15" s="290">
        <f t="shared" si="26"/>
        <v>0</v>
      </c>
      <c r="BC15" s="290">
        <f t="shared" si="27"/>
        <v>0</v>
      </c>
      <c r="BD15" s="290">
        <f t="shared" si="28"/>
        <v>0</v>
      </c>
      <c r="BE15" s="93"/>
      <c r="BF15" s="104"/>
      <c r="BK15" s="132" t="s">
        <v>1644</v>
      </c>
      <c r="BP15" s="95" t="s">
        <v>1599</v>
      </c>
      <c r="BR15" s="133" t="s">
        <v>335</v>
      </c>
    </row>
    <row r="16" spans="3:70" s="136" customFormat="1" ht="27" customHeight="1" x14ac:dyDescent="0.35">
      <c r="D16" s="103"/>
      <c r="E16" s="107">
        <v>6</v>
      </c>
      <c r="F16" s="108"/>
      <c r="G16" s="289"/>
      <c r="H16" s="108"/>
      <c r="I16" s="289"/>
      <c r="J16" s="108"/>
      <c r="K16" s="290">
        <f t="shared" si="12"/>
        <v>0</v>
      </c>
      <c r="L16" s="290">
        <f t="shared" si="13"/>
        <v>0</v>
      </c>
      <c r="M16" s="290">
        <f t="shared" si="14"/>
        <v>0</v>
      </c>
      <c r="N16" s="290">
        <f t="shared" si="15"/>
        <v>0</v>
      </c>
      <c r="O16" s="290">
        <f t="shared" si="16"/>
        <v>0</v>
      </c>
      <c r="P16" s="290">
        <f t="shared" si="17"/>
        <v>0</v>
      </c>
      <c r="Q16" s="290">
        <f t="shared" si="18"/>
        <v>0</v>
      </c>
      <c r="R16" s="290">
        <f t="shared" si="19"/>
        <v>0</v>
      </c>
      <c r="S16" s="290">
        <f t="shared" si="20"/>
        <v>0</v>
      </c>
      <c r="T16" s="290">
        <f t="shared" si="21"/>
        <v>0</v>
      </c>
      <c r="U16" s="290">
        <f t="shared" si="22"/>
        <v>0</v>
      </c>
      <c r="V16" s="108"/>
      <c r="W16" s="108"/>
      <c r="X16" s="56"/>
      <c r="Y16" s="290">
        <f t="shared" si="23"/>
        <v>0</v>
      </c>
      <c r="Z16" s="290">
        <f t="shared" si="0"/>
        <v>0</v>
      </c>
      <c r="AA16" s="56"/>
      <c r="AB16" s="290">
        <f t="shared" si="1"/>
        <v>0</v>
      </c>
      <c r="AC16" s="290">
        <f t="shared" si="29"/>
        <v>0</v>
      </c>
      <c r="AD16" s="25"/>
      <c r="AE16" s="175"/>
      <c r="AF16" s="80"/>
      <c r="AG16" s="176"/>
      <c r="AH16" s="80"/>
      <c r="AI16" s="176"/>
      <c r="AJ16" s="80"/>
      <c r="AK16" s="176"/>
      <c r="AL16" s="26"/>
      <c r="AM16" s="26"/>
      <c r="AN16" s="26"/>
      <c r="AO16" s="290">
        <f t="shared" si="24"/>
        <v>0</v>
      </c>
      <c r="AP16" s="290">
        <f t="shared" si="2"/>
        <v>0</v>
      </c>
      <c r="AQ16" s="290">
        <f t="shared" si="3"/>
        <v>0</v>
      </c>
      <c r="AR16" s="290">
        <f t="shared" si="4"/>
        <v>0</v>
      </c>
      <c r="AS16" s="290">
        <f t="shared" si="5"/>
        <v>0</v>
      </c>
      <c r="AT16" s="290">
        <f t="shared" si="6"/>
        <v>0</v>
      </c>
      <c r="AU16" s="290">
        <f t="shared" si="7"/>
        <v>0</v>
      </c>
      <c r="AV16" s="290">
        <f t="shared" si="25"/>
        <v>0</v>
      </c>
      <c r="AW16" s="290">
        <f t="shared" si="8"/>
        <v>0</v>
      </c>
      <c r="AX16" s="290">
        <f t="shared" si="9"/>
        <v>0</v>
      </c>
      <c r="AY16" s="290">
        <f t="shared" si="10"/>
        <v>0</v>
      </c>
      <c r="AZ16" s="290">
        <f t="shared" si="11"/>
        <v>0</v>
      </c>
      <c r="BA16" s="26"/>
      <c r="BB16" s="290">
        <f t="shared" si="26"/>
        <v>0</v>
      </c>
      <c r="BC16" s="290">
        <f t="shared" si="27"/>
        <v>0</v>
      </c>
      <c r="BD16" s="290">
        <f t="shared" si="28"/>
        <v>0</v>
      </c>
      <c r="BE16" s="93"/>
      <c r="BF16" s="104"/>
      <c r="BK16" s="132" t="s">
        <v>1645</v>
      </c>
      <c r="BP16" s="95" t="s">
        <v>1597</v>
      </c>
      <c r="BR16" s="133" t="s">
        <v>336</v>
      </c>
    </row>
    <row r="17" spans="3:70" s="136" customFormat="1" ht="26.45" customHeight="1" x14ac:dyDescent="0.35">
      <c r="D17" s="103"/>
      <c r="E17" s="107">
        <v>7</v>
      </c>
      <c r="F17" s="108"/>
      <c r="G17" s="289"/>
      <c r="H17" s="108"/>
      <c r="I17" s="289"/>
      <c r="J17" s="108"/>
      <c r="K17" s="290">
        <f t="shared" si="12"/>
        <v>0</v>
      </c>
      <c r="L17" s="290">
        <f t="shared" si="13"/>
        <v>0</v>
      </c>
      <c r="M17" s="290">
        <f t="shared" si="14"/>
        <v>0</v>
      </c>
      <c r="N17" s="290">
        <f t="shared" si="15"/>
        <v>0</v>
      </c>
      <c r="O17" s="290">
        <f t="shared" si="16"/>
        <v>0</v>
      </c>
      <c r="P17" s="290">
        <f t="shared" si="17"/>
        <v>0</v>
      </c>
      <c r="Q17" s="290">
        <f t="shared" si="18"/>
        <v>0</v>
      </c>
      <c r="R17" s="290">
        <f t="shared" si="19"/>
        <v>0</v>
      </c>
      <c r="S17" s="290">
        <f t="shared" si="20"/>
        <v>0</v>
      </c>
      <c r="T17" s="290">
        <f t="shared" si="21"/>
        <v>0</v>
      </c>
      <c r="U17" s="290">
        <f t="shared" si="22"/>
        <v>0</v>
      </c>
      <c r="V17" s="108"/>
      <c r="W17" s="108"/>
      <c r="X17" s="56"/>
      <c r="Y17" s="290">
        <f t="shared" si="23"/>
        <v>0</v>
      </c>
      <c r="Z17" s="290">
        <f t="shared" si="0"/>
        <v>0</v>
      </c>
      <c r="AA17" s="56"/>
      <c r="AB17" s="290">
        <f t="shared" si="1"/>
        <v>0</v>
      </c>
      <c r="AC17" s="290">
        <f t="shared" si="29"/>
        <v>0</v>
      </c>
      <c r="AD17" s="25"/>
      <c r="AE17" s="175"/>
      <c r="AF17" s="80"/>
      <c r="AG17" s="176"/>
      <c r="AH17" s="80"/>
      <c r="AI17" s="176"/>
      <c r="AJ17" s="80"/>
      <c r="AK17" s="176"/>
      <c r="AL17" s="26"/>
      <c r="AM17" s="26"/>
      <c r="AN17" s="26"/>
      <c r="AO17" s="290">
        <f t="shared" si="24"/>
        <v>0</v>
      </c>
      <c r="AP17" s="290">
        <f t="shared" si="2"/>
        <v>0</v>
      </c>
      <c r="AQ17" s="290">
        <f t="shared" si="3"/>
        <v>0</v>
      </c>
      <c r="AR17" s="290">
        <f t="shared" si="4"/>
        <v>0</v>
      </c>
      <c r="AS17" s="290">
        <f t="shared" si="5"/>
        <v>0</v>
      </c>
      <c r="AT17" s="290">
        <f t="shared" si="6"/>
        <v>0</v>
      </c>
      <c r="AU17" s="290">
        <f t="shared" si="7"/>
        <v>0</v>
      </c>
      <c r="AV17" s="290">
        <f t="shared" si="25"/>
        <v>0</v>
      </c>
      <c r="AW17" s="290">
        <f t="shared" si="8"/>
        <v>0</v>
      </c>
      <c r="AX17" s="290">
        <f t="shared" si="9"/>
        <v>0</v>
      </c>
      <c r="AY17" s="290">
        <f t="shared" si="10"/>
        <v>0</v>
      </c>
      <c r="AZ17" s="290">
        <f t="shared" si="11"/>
        <v>0</v>
      </c>
      <c r="BA17" s="26"/>
      <c r="BB17" s="290">
        <f t="shared" si="26"/>
        <v>0</v>
      </c>
      <c r="BC17" s="290">
        <f t="shared" si="27"/>
        <v>0</v>
      </c>
      <c r="BD17" s="290">
        <f t="shared" si="28"/>
        <v>0</v>
      </c>
      <c r="BE17" s="93"/>
      <c r="BF17" s="104"/>
      <c r="BK17" s="132" t="s">
        <v>1646</v>
      </c>
      <c r="BM17" s="83" t="s">
        <v>2</v>
      </c>
      <c r="BP17" s="95" t="s">
        <v>1598</v>
      </c>
      <c r="BR17" s="133" t="s">
        <v>337</v>
      </c>
    </row>
    <row r="18" spans="3:70" s="136" customFormat="1" ht="25.15" customHeight="1" x14ac:dyDescent="0.35">
      <c r="D18" s="103"/>
      <c r="E18" s="107">
        <v>8</v>
      </c>
      <c r="F18" s="108"/>
      <c r="G18" s="289"/>
      <c r="H18" s="108"/>
      <c r="I18" s="289"/>
      <c r="J18" s="108"/>
      <c r="K18" s="290">
        <f t="shared" si="12"/>
        <v>0</v>
      </c>
      <c r="L18" s="290">
        <f t="shared" si="13"/>
        <v>0</v>
      </c>
      <c r="M18" s="290">
        <f t="shared" si="14"/>
        <v>0</v>
      </c>
      <c r="N18" s="290">
        <f t="shared" si="15"/>
        <v>0</v>
      </c>
      <c r="O18" s="290">
        <f t="shared" si="16"/>
        <v>0</v>
      </c>
      <c r="P18" s="290">
        <f t="shared" si="17"/>
        <v>0</v>
      </c>
      <c r="Q18" s="290">
        <f t="shared" si="18"/>
        <v>0</v>
      </c>
      <c r="R18" s="290">
        <f t="shared" si="19"/>
        <v>0</v>
      </c>
      <c r="S18" s="290">
        <f t="shared" si="20"/>
        <v>0</v>
      </c>
      <c r="T18" s="290">
        <f t="shared" si="21"/>
        <v>0</v>
      </c>
      <c r="U18" s="290">
        <f t="shared" si="22"/>
        <v>0</v>
      </c>
      <c r="V18" s="108"/>
      <c r="W18" s="108"/>
      <c r="X18" s="56"/>
      <c r="Y18" s="290">
        <f t="shared" si="23"/>
        <v>0</v>
      </c>
      <c r="Z18" s="290">
        <f t="shared" si="0"/>
        <v>0</v>
      </c>
      <c r="AA18" s="56"/>
      <c r="AB18" s="290">
        <f t="shared" si="1"/>
        <v>0</v>
      </c>
      <c r="AC18" s="290">
        <f t="shared" si="29"/>
        <v>0</v>
      </c>
      <c r="AD18" s="25"/>
      <c r="AE18" s="175"/>
      <c r="AF18" s="80"/>
      <c r="AG18" s="176"/>
      <c r="AH18" s="80"/>
      <c r="AI18" s="176"/>
      <c r="AJ18" s="80"/>
      <c r="AK18" s="176"/>
      <c r="AL18" s="26"/>
      <c r="AM18" s="26"/>
      <c r="AN18" s="26"/>
      <c r="AO18" s="290">
        <f t="shared" si="24"/>
        <v>0</v>
      </c>
      <c r="AP18" s="290">
        <f t="shared" si="2"/>
        <v>0</v>
      </c>
      <c r="AQ18" s="290">
        <f t="shared" si="3"/>
        <v>0</v>
      </c>
      <c r="AR18" s="290">
        <f t="shared" si="4"/>
        <v>0</v>
      </c>
      <c r="AS18" s="290">
        <f t="shared" si="5"/>
        <v>0</v>
      </c>
      <c r="AT18" s="290">
        <f t="shared" si="6"/>
        <v>0</v>
      </c>
      <c r="AU18" s="290">
        <f t="shared" si="7"/>
        <v>0</v>
      </c>
      <c r="AV18" s="290">
        <f t="shared" si="25"/>
        <v>0</v>
      </c>
      <c r="AW18" s="290">
        <f t="shared" si="8"/>
        <v>0</v>
      </c>
      <c r="AX18" s="290">
        <f t="shared" si="9"/>
        <v>0</v>
      </c>
      <c r="AY18" s="290">
        <f t="shared" si="10"/>
        <v>0</v>
      </c>
      <c r="AZ18" s="290">
        <f t="shared" si="11"/>
        <v>0</v>
      </c>
      <c r="BA18" s="26"/>
      <c r="BB18" s="290">
        <f t="shared" si="26"/>
        <v>0</v>
      </c>
      <c r="BC18" s="290">
        <f t="shared" si="27"/>
        <v>0</v>
      </c>
      <c r="BD18" s="290">
        <f t="shared" si="28"/>
        <v>0</v>
      </c>
      <c r="BE18" s="93"/>
      <c r="BF18" s="104"/>
      <c r="BK18" s="132" t="s">
        <v>1647</v>
      </c>
      <c r="BM18" s="83" t="s">
        <v>311</v>
      </c>
      <c r="BP18" s="95" t="s">
        <v>23</v>
      </c>
      <c r="BR18" s="133" t="s">
        <v>338</v>
      </c>
    </row>
    <row r="19" spans="3:70" s="136" customFormat="1" ht="27.6" customHeight="1" x14ac:dyDescent="0.35">
      <c r="D19" s="103"/>
      <c r="E19" s="107">
        <v>9</v>
      </c>
      <c r="F19" s="108"/>
      <c r="G19" s="289"/>
      <c r="H19" s="108"/>
      <c r="I19" s="289"/>
      <c r="J19" s="108"/>
      <c r="K19" s="290">
        <f t="shared" si="12"/>
        <v>0</v>
      </c>
      <c r="L19" s="290">
        <f t="shared" si="13"/>
        <v>0</v>
      </c>
      <c r="M19" s="290">
        <f t="shared" si="14"/>
        <v>0</v>
      </c>
      <c r="N19" s="290">
        <f t="shared" si="15"/>
        <v>0</v>
      </c>
      <c r="O19" s="290">
        <f t="shared" si="16"/>
        <v>0</v>
      </c>
      <c r="P19" s="290">
        <f t="shared" si="17"/>
        <v>0</v>
      </c>
      <c r="Q19" s="290">
        <f t="shared" si="18"/>
        <v>0</v>
      </c>
      <c r="R19" s="290">
        <f t="shared" si="19"/>
        <v>0</v>
      </c>
      <c r="S19" s="290">
        <f t="shared" si="20"/>
        <v>0</v>
      </c>
      <c r="T19" s="290">
        <f t="shared" si="21"/>
        <v>0</v>
      </c>
      <c r="U19" s="290">
        <f t="shared" si="22"/>
        <v>0</v>
      </c>
      <c r="V19" s="108"/>
      <c r="W19" s="108"/>
      <c r="X19" s="56"/>
      <c r="Y19" s="290">
        <f t="shared" si="23"/>
        <v>0</v>
      </c>
      <c r="Z19" s="290">
        <f t="shared" si="0"/>
        <v>0</v>
      </c>
      <c r="AA19" s="56"/>
      <c r="AB19" s="290">
        <f t="shared" si="1"/>
        <v>0</v>
      </c>
      <c r="AC19" s="290">
        <f t="shared" si="29"/>
        <v>0</v>
      </c>
      <c r="AD19" s="25"/>
      <c r="AE19" s="175"/>
      <c r="AF19" s="80"/>
      <c r="AG19" s="176"/>
      <c r="AH19" s="80"/>
      <c r="AI19" s="176"/>
      <c r="AJ19" s="80"/>
      <c r="AK19" s="176"/>
      <c r="AL19" s="26"/>
      <c r="AM19" s="26"/>
      <c r="AN19" s="26"/>
      <c r="AO19" s="290">
        <f t="shared" si="24"/>
        <v>0</v>
      </c>
      <c r="AP19" s="290">
        <f t="shared" si="2"/>
        <v>0</v>
      </c>
      <c r="AQ19" s="290">
        <f t="shared" si="3"/>
        <v>0</v>
      </c>
      <c r="AR19" s="290">
        <f t="shared" si="4"/>
        <v>0</v>
      </c>
      <c r="AS19" s="290">
        <f t="shared" si="5"/>
        <v>0</v>
      </c>
      <c r="AT19" s="290">
        <f t="shared" si="6"/>
        <v>0</v>
      </c>
      <c r="AU19" s="290">
        <f t="shared" si="7"/>
        <v>0</v>
      </c>
      <c r="AV19" s="290">
        <f t="shared" si="25"/>
        <v>0</v>
      </c>
      <c r="AW19" s="290">
        <f t="shared" si="8"/>
        <v>0</v>
      </c>
      <c r="AX19" s="290">
        <f t="shared" si="9"/>
        <v>0</v>
      </c>
      <c r="AY19" s="290">
        <f t="shared" si="10"/>
        <v>0</v>
      </c>
      <c r="AZ19" s="290">
        <f t="shared" si="11"/>
        <v>0</v>
      </c>
      <c r="BA19" s="26"/>
      <c r="BB19" s="290">
        <f t="shared" si="26"/>
        <v>0</v>
      </c>
      <c r="BC19" s="290">
        <f t="shared" si="27"/>
        <v>0</v>
      </c>
      <c r="BD19" s="290">
        <f t="shared" si="28"/>
        <v>0</v>
      </c>
      <c r="BE19" s="93"/>
      <c r="BF19" s="104"/>
      <c r="BK19" s="132" t="s">
        <v>1648</v>
      </c>
      <c r="BM19" s="83" t="s">
        <v>312</v>
      </c>
      <c r="BR19" s="133" t="s">
        <v>339</v>
      </c>
    </row>
    <row r="20" spans="3:70" s="136" customFormat="1" ht="25.15" customHeight="1" x14ac:dyDescent="0.35">
      <c r="D20" s="103"/>
      <c r="E20" s="107">
        <v>10</v>
      </c>
      <c r="F20" s="108"/>
      <c r="G20" s="289"/>
      <c r="H20" s="108"/>
      <c r="I20" s="289"/>
      <c r="J20" s="108"/>
      <c r="K20" s="290">
        <f t="shared" si="12"/>
        <v>0</v>
      </c>
      <c r="L20" s="290">
        <f t="shared" si="13"/>
        <v>0</v>
      </c>
      <c r="M20" s="290">
        <f t="shared" si="14"/>
        <v>0</v>
      </c>
      <c r="N20" s="290">
        <f t="shared" si="15"/>
        <v>0</v>
      </c>
      <c r="O20" s="290">
        <f t="shared" si="16"/>
        <v>0</v>
      </c>
      <c r="P20" s="290">
        <f t="shared" si="17"/>
        <v>0</v>
      </c>
      <c r="Q20" s="290">
        <f>IF(AL20="A1",1,0)</f>
        <v>0</v>
      </c>
      <c r="R20" s="290">
        <f t="shared" si="19"/>
        <v>0</v>
      </c>
      <c r="S20" s="290">
        <f t="shared" si="20"/>
        <v>0</v>
      </c>
      <c r="T20" s="290">
        <f t="shared" si="21"/>
        <v>0</v>
      </c>
      <c r="U20" s="290">
        <f t="shared" si="22"/>
        <v>0</v>
      </c>
      <c r="V20" s="108"/>
      <c r="W20" s="108"/>
      <c r="X20" s="56"/>
      <c r="Y20" s="290">
        <f t="shared" ref="Y20" si="30">IF(X20="Dona",1,0)</f>
        <v>0</v>
      </c>
      <c r="Z20" s="290">
        <f t="shared" ref="Z20" si="31">IF(X20="No binari",1,0)</f>
        <v>0</v>
      </c>
      <c r="AA20" s="56"/>
      <c r="AB20" s="290">
        <f t="shared" si="1"/>
        <v>0</v>
      </c>
      <c r="AC20" s="290">
        <f t="shared" si="29"/>
        <v>0</v>
      </c>
      <c r="AD20" s="25"/>
      <c r="AE20" s="175"/>
      <c r="AF20" s="80"/>
      <c r="AG20" s="176"/>
      <c r="AH20" s="80"/>
      <c r="AI20" s="176"/>
      <c r="AJ20" s="80"/>
      <c r="AK20" s="176"/>
      <c r="AL20" s="26"/>
      <c r="AM20" s="26"/>
      <c r="AN20" s="26"/>
      <c r="AO20" s="290">
        <f t="shared" ref="AO20" si="32">AM20/12*AN20/100</f>
        <v>0</v>
      </c>
      <c r="AP20" s="290">
        <f t="shared" si="2"/>
        <v>0</v>
      </c>
      <c r="AQ20" s="290">
        <f t="shared" si="3"/>
        <v>0</v>
      </c>
      <c r="AR20" s="290">
        <f t="shared" si="4"/>
        <v>0</v>
      </c>
      <c r="AS20" s="290">
        <f t="shared" si="5"/>
        <v>0</v>
      </c>
      <c r="AT20" s="290">
        <f t="shared" si="6"/>
        <v>0</v>
      </c>
      <c r="AU20" s="290">
        <f t="shared" si="7"/>
        <v>0</v>
      </c>
      <c r="AV20" s="290">
        <f t="shared" ref="AV20" si="33">IF(AL20="A1",AO20,0)</f>
        <v>0</v>
      </c>
      <c r="AW20" s="290">
        <f t="shared" ref="AW20" si="34">IF(AL20="A2",AO20,0)</f>
        <v>0</v>
      </c>
      <c r="AX20" s="290">
        <f t="shared" ref="AX20" si="35">IF(AL20="C1",AO20,0)</f>
        <v>0</v>
      </c>
      <c r="AY20" s="290">
        <f t="shared" ref="AY20" si="36">IF(AL20="C2",AO20,0)</f>
        <v>0</v>
      </c>
      <c r="AZ20" s="290">
        <f t="shared" ref="AZ20" si="37">IF(AL20="Altres",AO20,0)</f>
        <v>0</v>
      </c>
      <c r="BA20" s="26"/>
      <c r="BB20" s="290">
        <f t="shared" si="26"/>
        <v>0</v>
      </c>
      <c r="BC20" s="290">
        <f t="shared" si="27"/>
        <v>0</v>
      </c>
      <c r="BD20" s="290">
        <f t="shared" si="28"/>
        <v>0</v>
      </c>
      <c r="BE20" s="93"/>
      <c r="BF20" s="104"/>
      <c r="BK20" s="132" t="s">
        <v>1649</v>
      </c>
      <c r="BM20" s="83" t="s">
        <v>313</v>
      </c>
      <c r="BR20" s="133" t="s">
        <v>340</v>
      </c>
    </row>
    <row r="21" spans="3:70" s="136" customFormat="1" ht="25.15" customHeight="1" x14ac:dyDescent="0.35">
      <c r="D21" s="103"/>
      <c r="E21" s="107">
        <v>11</v>
      </c>
      <c r="F21" s="108"/>
      <c r="G21" s="289"/>
      <c r="H21" s="108"/>
      <c r="I21" s="289"/>
      <c r="J21" s="108"/>
      <c r="K21" s="290">
        <f t="shared" si="12"/>
        <v>0</v>
      </c>
      <c r="L21" s="290">
        <f t="shared" si="13"/>
        <v>0</v>
      </c>
      <c r="M21" s="290">
        <f t="shared" si="14"/>
        <v>0</v>
      </c>
      <c r="N21" s="290">
        <f t="shared" si="15"/>
        <v>0</v>
      </c>
      <c r="O21" s="290">
        <f t="shared" si="16"/>
        <v>0</v>
      </c>
      <c r="P21" s="290">
        <f t="shared" si="17"/>
        <v>0</v>
      </c>
      <c r="Q21" s="290">
        <f t="shared" si="18"/>
        <v>0</v>
      </c>
      <c r="R21" s="290">
        <f t="shared" si="19"/>
        <v>0</v>
      </c>
      <c r="S21" s="290">
        <f t="shared" si="20"/>
        <v>0</v>
      </c>
      <c r="T21" s="290">
        <f t="shared" si="21"/>
        <v>0</v>
      </c>
      <c r="U21" s="290">
        <f t="shared" si="22"/>
        <v>0</v>
      </c>
      <c r="V21" s="108"/>
      <c r="W21" s="108"/>
      <c r="X21" s="56"/>
      <c r="Y21" s="290">
        <f t="shared" ref="Y21:Y30" si="38">IF(X21="Dona",1,0)</f>
        <v>0</v>
      </c>
      <c r="Z21" s="290">
        <f t="shared" ref="Z21:Z30" si="39">IF(X21="No binari",1,0)</f>
        <v>0</v>
      </c>
      <c r="AA21" s="56"/>
      <c r="AB21" s="290">
        <f t="shared" si="1"/>
        <v>0</v>
      </c>
      <c r="AC21" s="290">
        <f t="shared" si="29"/>
        <v>0</v>
      </c>
      <c r="AD21" s="25"/>
      <c r="AE21" s="175"/>
      <c r="AF21" s="80"/>
      <c r="AG21" s="176"/>
      <c r="AH21" s="80"/>
      <c r="AI21" s="176"/>
      <c r="AJ21" s="80"/>
      <c r="AK21" s="176"/>
      <c r="AL21" s="26"/>
      <c r="AM21" s="26"/>
      <c r="AN21" s="26"/>
      <c r="AO21" s="290">
        <f t="shared" ref="AO21:AO30" si="40">AM21/12*AN21/100</f>
        <v>0</v>
      </c>
      <c r="AP21" s="290">
        <f t="shared" si="2"/>
        <v>0</v>
      </c>
      <c r="AQ21" s="290">
        <f t="shared" si="3"/>
        <v>0</v>
      </c>
      <c r="AR21" s="290">
        <f t="shared" si="4"/>
        <v>0</v>
      </c>
      <c r="AS21" s="290">
        <f t="shared" si="5"/>
        <v>0</v>
      </c>
      <c r="AT21" s="290">
        <f t="shared" si="6"/>
        <v>0</v>
      </c>
      <c r="AU21" s="290">
        <f t="shared" si="7"/>
        <v>0</v>
      </c>
      <c r="AV21" s="290">
        <f t="shared" ref="AV21:AV30" si="41">IF(AL21="A1",AO21,0)</f>
        <v>0</v>
      </c>
      <c r="AW21" s="290">
        <f t="shared" ref="AW21:AW30" si="42">IF(AL21="A2",AO21,0)</f>
        <v>0</v>
      </c>
      <c r="AX21" s="290">
        <f t="shared" ref="AX21:AX30" si="43">IF(AL21="C1",AO21,0)</f>
        <v>0</v>
      </c>
      <c r="AY21" s="290">
        <f t="shared" ref="AY21:AY30" si="44">IF(AL21="C2",AO21,0)</f>
        <v>0</v>
      </c>
      <c r="AZ21" s="290">
        <f t="shared" ref="AZ21:AZ30" si="45">IF(AL21="Altres",AO21,0)</f>
        <v>0</v>
      </c>
      <c r="BA21" s="26"/>
      <c r="BB21" s="290">
        <f t="shared" si="26"/>
        <v>0</v>
      </c>
      <c r="BC21" s="290">
        <f t="shared" si="27"/>
        <v>0</v>
      </c>
      <c r="BD21" s="290">
        <f t="shared" si="28"/>
        <v>0</v>
      </c>
      <c r="BE21" s="93"/>
      <c r="BF21" s="104"/>
      <c r="BK21" s="132" t="s">
        <v>1650</v>
      </c>
      <c r="BM21" s="83"/>
      <c r="BR21" s="133"/>
    </row>
    <row r="22" spans="3:70" s="136" customFormat="1" ht="24" customHeight="1" x14ac:dyDescent="0.35">
      <c r="D22" s="103"/>
      <c r="E22" s="107">
        <v>12</v>
      </c>
      <c r="F22" s="108"/>
      <c r="G22" s="289"/>
      <c r="H22" s="108"/>
      <c r="I22" s="289"/>
      <c r="J22" s="108"/>
      <c r="K22" s="290">
        <f t="shared" si="12"/>
        <v>0</v>
      </c>
      <c r="L22" s="290">
        <f t="shared" si="13"/>
        <v>0</v>
      </c>
      <c r="M22" s="290">
        <f t="shared" si="14"/>
        <v>0</v>
      </c>
      <c r="N22" s="290">
        <f t="shared" si="15"/>
        <v>0</v>
      </c>
      <c r="O22" s="290">
        <f t="shared" si="16"/>
        <v>0</v>
      </c>
      <c r="P22" s="290">
        <f t="shared" si="17"/>
        <v>0</v>
      </c>
      <c r="Q22" s="290">
        <f t="shared" si="18"/>
        <v>0</v>
      </c>
      <c r="R22" s="290">
        <f t="shared" si="19"/>
        <v>0</v>
      </c>
      <c r="S22" s="290">
        <f t="shared" si="20"/>
        <v>0</v>
      </c>
      <c r="T22" s="290">
        <f t="shared" si="21"/>
        <v>0</v>
      </c>
      <c r="U22" s="290">
        <f t="shared" si="22"/>
        <v>0</v>
      </c>
      <c r="V22" s="108"/>
      <c r="W22" s="108"/>
      <c r="X22" s="56"/>
      <c r="Y22" s="290">
        <f t="shared" si="38"/>
        <v>0</v>
      </c>
      <c r="Z22" s="290">
        <f t="shared" si="39"/>
        <v>0</v>
      </c>
      <c r="AA22" s="56"/>
      <c r="AB22" s="290">
        <f t="shared" si="1"/>
        <v>0</v>
      </c>
      <c r="AC22" s="290">
        <f t="shared" si="29"/>
        <v>0</v>
      </c>
      <c r="AD22" s="25"/>
      <c r="AE22" s="175"/>
      <c r="AF22" s="80"/>
      <c r="AG22" s="176"/>
      <c r="AH22" s="80"/>
      <c r="AI22" s="176"/>
      <c r="AJ22" s="80"/>
      <c r="AK22" s="176"/>
      <c r="AL22" s="26"/>
      <c r="AM22" s="26"/>
      <c r="AN22" s="26"/>
      <c r="AO22" s="290">
        <f t="shared" si="40"/>
        <v>0</v>
      </c>
      <c r="AP22" s="290">
        <f t="shared" si="2"/>
        <v>0</v>
      </c>
      <c r="AQ22" s="290">
        <f t="shared" si="3"/>
        <v>0</v>
      </c>
      <c r="AR22" s="290">
        <f t="shared" si="4"/>
        <v>0</v>
      </c>
      <c r="AS22" s="290">
        <f t="shared" si="5"/>
        <v>0</v>
      </c>
      <c r="AT22" s="290">
        <f t="shared" si="6"/>
        <v>0</v>
      </c>
      <c r="AU22" s="290">
        <f t="shared" si="7"/>
        <v>0</v>
      </c>
      <c r="AV22" s="290">
        <f t="shared" si="41"/>
        <v>0</v>
      </c>
      <c r="AW22" s="290">
        <f t="shared" si="42"/>
        <v>0</v>
      </c>
      <c r="AX22" s="290">
        <f t="shared" si="43"/>
        <v>0</v>
      </c>
      <c r="AY22" s="290">
        <f t="shared" si="44"/>
        <v>0</v>
      </c>
      <c r="AZ22" s="290">
        <f t="shared" si="45"/>
        <v>0</v>
      </c>
      <c r="BA22" s="26"/>
      <c r="BB22" s="290">
        <f t="shared" si="26"/>
        <v>0</v>
      </c>
      <c r="BC22" s="290">
        <f t="shared" si="27"/>
        <v>0</v>
      </c>
      <c r="BD22" s="290">
        <f t="shared" si="28"/>
        <v>0</v>
      </c>
      <c r="BE22" s="93"/>
      <c r="BF22" s="104"/>
      <c r="BK22" s="132" t="s">
        <v>657</v>
      </c>
      <c r="BM22" s="83"/>
      <c r="BR22" s="133"/>
    </row>
    <row r="23" spans="3:70" s="136" customFormat="1" ht="25.15" customHeight="1" x14ac:dyDescent="0.35">
      <c r="D23" s="103"/>
      <c r="E23" s="107">
        <v>13</v>
      </c>
      <c r="F23" s="108"/>
      <c r="G23" s="289"/>
      <c r="H23" s="108"/>
      <c r="I23" s="289"/>
      <c r="J23" s="108"/>
      <c r="K23" s="290">
        <f t="shared" si="12"/>
        <v>0</v>
      </c>
      <c r="L23" s="290">
        <f t="shared" si="13"/>
        <v>0</v>
      </c>
      <c r="M23" s="290">
        <f t="shared" si="14"/>
        <v>0</v>
      </c>
      <c r="N23" s="290">
        <f t="shared" si="15"/>
        <v>0</v>
      </c>
      <c r="O23" s="290">
        <f t="shared" si="16"/>
        <v>0</v>
      </c>
      <c r="P23" s="290">
        <f t="shared" si="17"/>
        <v>0</v>
      </c>
      <c r="Q23" s="290">
        <f t="shared" si="18"/>
        <v>0</v>
      </c>
      <c r="R23" s="290">
        <f t="shared" si="19"/>
        <v>0</v>
      </c>
      <c r="S23" s="290">
        <f t="shared" si="20"/>
        <v>0</v>
      </c>
      <c r="T23" s="290">
        <f t="shared" si="21"/>
        <v>0</v>
      </c>
      <c r="U23" s="290">
        <f t="shared" si="22"/>
        <v>0</v>
      </c>
      <c r="V23" s="108"/>
      <c r="W23" s="108"/>
      <c r="X23" s="56"/>
      <c r="Y23" s="290">
        <f t="shared" si="38"/>
        <v>0</v>
      </c>
      <c r="Z23" s="290">
        <f t="shared" si="39"/>
        <v>0</v>
      </c>
      <c r="AA23" s="56"/>
      <c r="AB23" s="290">
        <f t="shared" si="1"/>
        <v>0</v>
      </c>
      <c r="AC23" s="290">
        <f t="shared" si="29"/>
        <v>0</v>
      </c>
      <c r="AD23" s="25"/>
      <c r="AE23" s="175"/>
      <c r="AF23" s="80"/>
      <c r="AG23" s="176"/>
      <c r="AH23" s="80"/>
      <c r="AI23" s="176"/>
      <c r="AJ23" s="80"/>
      <c r="AK23" s="176"/>
      <c r="AL23" s="26"/>
      <c r="AM23" s="26"/>
      <c r="AN23" s="26"/>
      <c r="AO23" s="290">
        <f t="shared" si="40"/>
        <v>0</v>
      </c>
      <c r="AP23" s="290">
        <f t="shared" si="2"/>
        <v>0</v>
      </c>
      <c r="AQ23" s="290">
        <f t="shared" si="3"/>
        <v>0</v>
      </c>
      <c r="AR23" s="290">
        <f t="shared" si="4"/>
        <v>0</v>
      </c>
      <c r="AS23" s="290">
        <f t="shared" si="5"/>
        <v>0</v>
      </c>
      <c r="AT23" s="290">
        <f t="shared" si="6"/>
        <v>0</v>
      </c>
      <c r="AU23" s="290">
        <f t="shared" si="7"/>
        <v>0</v>
      </c>
      <c r="AV23" s="290">
        <f t="shared" si="41"/>
        <v>0</v>
      </c>
      <c r="AW23" s="290">
        <f t="shared" si="42"/>
        <v>0</v>
      </c>
      <c r="AX23" s="290">
        <f t="shared" si="43"/>
        <v>0</v>
      </c>
      <c r="AY23" s="290">
        <f t="shared" si="44"/>
        <v>0</v>
      </c>
      <c r="AZ23" s="290">
        <f t="shared" si="45"/>
        <v>0</v>
      </c>
      <c r="BA23" s="26"/>
      <c r="BB23" s="290">
        <f t="shared" si="26"/>
        <v>0</v>
      </c>
      <c r="BC23" s="290">
        <f t="shared" si="27"/>
        <v>0</v>
      </c>
      <c r="BD23" s="290">
        <f t="shared" si="28"/>
        <v>0</v>
      </c>
      <c r="BE23" s="93"/>
      <c r="BF23" s="104"/>
      <c r="BK23" s="132" t="s">
        <v>1651</v>
      </c>
      <c r="BM23" s="83"/>
      <c r="BR23" s="133"/>
    </row>
    <row r="24" spans="3:70" s="136" customFormat="1" ht="25.15" customHeight="1" x14ac:dyDescent="0.35">
      <c r="D24" s="103"/>
      <c r="E24" s="107">
        <v>14</v>
      </c>
      <c r="F24" s="108"/>
      <c r="G24" s="289"/>
      <c r="H24" s="108"/>
      <c r="I24" s="289"/>
      <c r="J24" s="108"/>
      <c r="K24" s="290">
        <f t="shared" si="12"/>
        <v>0</v>
      </c>
      <c r="L24" s="290">
        <f t="shared" si="13"/>
        <v>0</v>
      </c>
      <c r="M24" s="290">
        <f t="shared" si="14"/>
        <v>0</v>
      </c>
      <c r="N24" s="290">
        <f t="shared" si="15"/>
        <v>0</v>
      </c>
      <c r="O24" s="290">
        <f t="shared" si="16"/>
        <v>0</v>
      </c>
      <c r="P24" s="290">
        <f t="shared" si="17"/>
        <v>0</v>
      </c>
      <c r="Q24" s="290">
        <f t="shared" si="18"/>
        <v>0</v>
      </c>
      <c r="R24" s="290">
        <f t="shared" si="19"/>
        <v>0</v>
      </c>
      <c r="S24" s="290">
        <f t="shared" si="20"/>
        <v>0</v>
      </c>
      <c r="T24" s="290">
        <f t="shared" si="21"/>
        <v>0</v>
      </c>
      <c r="U24" s="290">
        <f t="shared" si="22"/>
        <v>0</v>
      </c>
      <c r="V24" s="108"/>
      <c r="W24" s="108"/>
      <c r="X24" s="56"/>
      <c r="Y24" s="290">
        <f t="shared" si="38"/>
        <v>0</v>
      </c>
      <c r="Z24" s="290">
        <f t="shared" si="39"/>
        <v>0</v>
      </c>
      <c r="AA24" s="56"/>
      <c r="AB24" s="290">
        <f t="shared" si="1"/>
        <v>0</v>
      </c>
      <c r="AC24" s="290">
        <f t="shared" si="29"/>
        <v>0</v>
      </c>
      <c r="AD24" s="25"/>
      <c r="AE24" s="175"/>
      <c r="AF24" s="80"/>
      <c r="AG24" s="176"/>
      <c r="AH24" s="80"/>
      <c r="AI24" s="176"/>
      <c r="AJ24" s="80"/>
      <c r="AK24" s="176"/>
      <c r="AL24" s="26"/>
      <c r="AM24" s="26"/>
      <c r="AN24" s="26"/>
      <c r="AO24" s="290">
        <f t="shared" si="40"/>
        <v>0</v>
      </c>
      <c r="AP24" s="290">
        <f t="shared" si="2"/>
        <v>0</v>
      </c>
      <c r="AQ24" s="290">
        <f t="shared" si="3"/>
        <v>0</v>
      </c>
      <c r="AR24" s="290">
        <f t="shared" si="4"/>
        <v>0</v>
      </c>
      <c r="AS24" s="290">
        <f t="shared" si="5"/>
        <v>0</v>
      </c>
      <c r="AT24" s="290">
        <f t="shared" si="6"/>
        <v>0</v>
      </c>
      <c r="AU24" s="290">
        <f t="shared" si="7"/>
        <v>0</v>
      </c>
      <c r="AV24" s="290">
        <f t="shared" si="41"/>
        <v>0</v>
      </c>
      <c r="AW24" s="290">
        <f t="shared" si="42"/>
        <v>0</v>
      </c>
      <c r="AX24" s="290">
        <f t="shared" si="43"/>
        <v>0</v>
      </c>
      <c r="AY24" s="290">
        <f t="shared" si="44"/>
        <v>0</v>
      </c>
      <c r="AZ24" s="290">
        <f t="shared" si="45"/>
        <v>0</v>
      </c>
      <c r="BA24" s="26"/>
      <c r="BB24" s="290">
        <f t="shared" si="26"/>
        <v>0</v>
      </c>
      <c r="BC24" s="290">
        <f t="shared" si="27"/>
        <v>0</v>
      </c>
      <c r="BD24" s="290">
        <f t="shared" si="28"/>
        <v>0</v>
      </c>
      <c r="BE24" s="93"/>
      <c r="BF24" s="104"/>
      <c r="BK24" s="132" t="s">
        <v>1652</v>
      </c>
      <c r="BM24" s="83"/>
      <c r="BR24" s="133"/>
    </row>
    <row r="25" spans="3:70" s="136" customFormat="1" ht="25.15" customHeight="1" x14ac:dyDescent="0.35">
      <c r="D25" s="103"/>
      <c r="E25" s="107">
        <v>15</v>
      </c>
      <c r="F25" s="108"/>
      <c r="G25" s="289"/>
      <c r="H25" s="108"/>
      <c r="I25" s="289"/>
      <c r="J25" s="108"/>
      <c r="K25" s="290">
        <f t="shared" si="12"/>
        <v>0</v>
      </c>
      <c r="L25" s="290">
        <f t="shared" si="13"/>
        <v>0</v>
      </c>
      <c r="M25" s="290">
        <f t="shared" si="14"/>
        <v>0</v>
      </c>
      <c r="N25" s="290">
        <f t="shared" si="15"/>
        <v>0</v>
      </c>
      <c r="O25" s="290">
        <f t="shared" si="16"/>
        <v>0</v>
      </c>
      <c r="P25" s="290">
        <f t="shared" si="17"/>
        <v>0</v>
      </c>
      <c r="Q25" s="290">
        <f t="shared" si="18"/>
        <v>0</v>
      </c>
      <c r="R25" s="290">
        <f t="shared" si="19"/>
        <v>0</v>
      </c>
      <c r="S25" s="290">
        <f t="shared" si="20"/>
        <v>0</v>
      </c>
      <c r="T25" s="290">
        <f t="shared" si="21"/>
        <v>0</v>
      </c>
      <c r="U25" s="290">
        <f t="shared" si="22"/>
        <v>0</v>
      </c>
      <c r="V25" s="108"/>
      <c r="W25" s="108"/>
      <c r="X25" s="56"/>
      <c r="Y25" s="290">
        <f t="shared" si="38"/>
        <v>0</v>
      </c>
      <c r="Z25" s="290">
        <f t="shared" si="39"/>
        <v>0</v>
      </c>
      <c r="AA25" s="56"/>
      <c r="AB25" s="290">
        <f t="shared" si="1"/>
        <v>0</v>
      </c>
      <c r="AC25" s="290">
        <f t="shared" si="29"/>
        <v>0</v>
      </c>
      <c r="AD25" s="25"/>
      <c r="AE25" s="175"/>
      <c r="AF25" s="80"/>
      <c r="AG25" s="176"/>
      <c r="AH25" s="80"/>
      <c r="AI25" s="176"/>
      <c r="AJ25" s="80"/>
      <c r="AK25" s="176"/>
      <c r="AL25" s="26"/>
      <c r="AM25" s="26"/>
      <c r="AN25" s="26"/>
      <c r="AO25" s="290">
        <f t="shared" si="40"/>
        <v>0</v>
      </c>
      <c r="AP25" s="290">
        <f t="shared" si="2"/>
        <v>0</v>
      </c>
      <c r="AQ25" s="290">
        <f t="shared" si="3"/>
        <v>0</v>
      </c>
      <c r="AR25" s="290">
        <f t="shared" si="4"/>
        <v>0</v>
      </c>
      <c r="AS25" s="290">
        <f t="shared" si="5"/>
        <v>0</v>
      </c>
      <c r="AT25" s="290">
        <f t="shared" si="6"/>
        <v>0</v>
      </c>
      <c r="AU25" s="290">
        <f t="shared" si="7"/>
        <v>0</v>
      </c>
      <c r="AV25" s="290">
        <f t="shared" si="41"/>
        <v>0</v>
      </c>
      <c r="AW25" s="290">
        <f t="shared" si="42"/>
        <v>0</v>
      </c>
      <c r="AX25" s="290">
        <f t="shared" si="43"/>
        <v>0</v>
      </c>
      <c r="AY25" s="290">
        <f t="shared" si="44"/>
        <v>0</v>
      </c>
      <c r="AZ25" s="290">
        <f t="shared" si="45"/>
        <v>0</v>
      </c>
      <c r="BA25" s="26"/>
      <c r="BB25" s="290">
        <f t="shared" si="26"/>
        <v>0</v>
      </c>
      <c r="BC25" s="290">
        <f t="shared" si="27"/>
        <v>0</v>
      </c>
      <c r="BD25" s="290">
        <f t="shared" si="28"/>
        <v>0</v>
      </c>
      <c r="BE25" s="93"/>
      <c r="BF25" s="104"/>
      <c r="BK25" s="132" t="s">
        <v>1653</v>
      </c>
      <c r="BM25" s="83"/>
      <c r="BR25" s="133"/>
    </row>
    <row r="26" spans="3:70" s="136" customFormat="1" ht="25.15" customHeight="1" x14ac:dyDescent="0.35">
      <c r="D26" s="103"/>
      <c r="E26" s="107">
        <v>16</v>
      </c>
      <c r="F26" s="108"/>
      <c r="G26" s="289"/>
      <c r="H26" s="108"/>
      <c r="I26" s="289"/>
      <c r="J26" s="108"/>
      <c r="K26" s="290">
        <f t="shared" si="12"/>
        <v>0</v>
      </c>
      <c r="L26" s="290">
        <f t="shared" si="13"/>
        <v>0</v>
      </c>
      <c r="M26" s="290">
        <f t="shared" si="14"/>
        <v>0</v>
      </c>
      <c r="N26" s="290">
        <f t="shared" si="15"/>
        <v>0</v>
      </c>
      <c r="O26" s="290">
        <f t="shared" si="16"/>
        <v>0</v>
      </c>
      <c r="P26" s="290">
        <f t="shared" si="17"/>
        <v>0</v>
      </c>
      <c r="Q26" s="290">
        <f t="shared" si="18"/>
        <v>0</v>
      </c>
      <c r="R26" s="290">
        <f t="shared" si="19"/>
        <v>0</v>
      </c>
      <c r="S26" s="290">
        <f t="shared" si="20"/>
        <v>0</v>
      </c>
      <c r="T26" s="290">
        <f t="shared" si="21"/>
        <v>0</v>
      </c>
      <c r="U26" s="290">
        <f t="shared" si="22"/>
        <v>0</v>
      </c>
      <c r="V26" s="108"/>
      <c r="W26" s="108"/>
      <c r="X26" s="56"/>
      <c r="Y26" s="290">
        <f t="shared" si="38"/>
        <v>0</v>
      </c>
      <c r="Z26" s="290">
        <f t="shared" si="39"/>
        <v>0</v>
      </c>
      <c r="AA26" s="56"/>
      <c r="AB26" s="290">
        <f t="shared" si="1"/>
        <v>0</v>
      </c>
      <c r="AC26" s="290">
        <f t="shared" si="29"/>
        <v>0</v>
      </c>
      <c r="AD26" s="25"/>
      <c r="AE26" s="175"/>
      <c r="AF26" s="80"/>
      <c r="AG26" s="176"/>
      <c r="AH26" s="80"/>
      <c r="AI26" s="176"/>
      <c r="AJ26" s="80"/>
      <c r="AK26" s="176"/>
      <c r="AL26" s="26"/>
      <c r="AM26" s="26"/>
      <c r="AN26" s="26"/>
      <c r="AO26" s="290">
        <f t="shared" si="40"/>
        <v>0</v>
      </c>
      <c r="AP26" s="290">
        <f t="shared" si="2"/>
        <v>0</v>
      </c>
      <c r="AQ26" s="290">
        <f t="shared" si="3"/>
        <v>0</v>
      </c>
      <c r="AR26" s="290">
        <f t="shared" si="4"/>
        <v>0</v>
      </c>
      <c r="AS26" s="290">
        <f t="shared" si="5"/>
        <v>0</v>
      </c>
      <c r="AT26" s="290">
        <f t="shared" si="6"/>
        <v>0</v>
      </c>
      <c r="AU26" s="290">
        <f t="shared" si="7"/>
        <v>0</v>
      </c>
      <c r="AV26" s="290">
        <f t="shared" si="41"/>
        <v>0</v>
      </c>
      <c r="AW26" s="290">
        <f t="shared" si="42"/>
        <v>0</v>
      </c>
      <c r="AX26" s="290">
        <f t="shared" si="43"/>
        <v>0</v>
      </c>
      <c r="AY26" s="290">
        <f t="shared" si="44"/>
        <v>0</v>
      </c>
      <c r="AZ26" s="290">
        <f t="shared" si="45"/>
        <v>0</v>
      </c>
      <c r="BA26" s="26"/>
      <c r="BB26" s="290">
        <f t="shared" si="26"/>
        <v>0</v>
      </c>
      <c r="BC26" s="290">
        <f t="shared" si="27"/>
        <v>0</v>
      </c>
      <c r="BD26" s="290">
        <f t="shared" si="28"/>
        <v>0</v>
      </c>
      <c r="BE26" s="93"/>
      <c r="BF26" s="104"/>
      <c r="BK26" s="132" t="s">
        <v>1654</v>
      </c>
      <c r="BM26" s="83"/>
      <c r="BR26" s="133"/>
    </row>
    <row r="27" spans="3:70" s="136" customFormat="1" ht="25.15" customHeight="1" x14ac:dyDescent="0.35">
      <c r="D27" s="103"/>
      <c r="E27" s="107">
        <v>17</v>
      </c>
      <c r="F27" s="108"/>
      <c r="G27" s="289"/>
      <c r="H27" s="108"/>
      <c r="I27" s="289"/>
      <c r="J27" s="108"/>
      <c r="K27" s="290">
        <f t="shared" si="12"/>
        <v>0</v>
      </c>
      <c r="L27" s="290">
        <f t="shared" si="13"/>
        <v>0</v>
      </c>
      <c r="M27" s="290">
        <f t="shared" si="14"/>
        <v>0</v>
      </c>
      <c r="N27" s="290">
        <f t="shared" si="15"/>
        <v>0</v>
      </c>
      <c r="O27" s="290">
        <f t="shared" si="16"/>
        <v>0</v>
      </c>
      <c r="P27" s="290">
        <f t="shared" si="17"/>
        <v>0</v>
      </c>
      <c r="Q27" s="290">
        <f t="shared" si="18"/>
        <v>0</v>
      </c>
      <c r="R27" s="290">
        <f t="shared" si="19"/>
        <v>0</v>
      </c>
      <c r="S27" s="290">
        <f t="shared" si="20"/>
        <v>0</v>
      </c>
      <c r="T27" s="290">
        <f t="shared" si="21"/>
        <v>0</v>
      </c>
      <c r="U27" s="290">
        <f t="shared" si="22"/>
        <v>0</v>
      </c>
      <c r="V27" s="108"/>
      <c r="W27" s="108"/>
      <c r="X27" s="56"/>
      <c r="Y27" s="290">
        <f t="shared" si="38"/>
        <v>0</v>
      </c>
      <c r="Z27" s="290">
        <f t="shared" si="39"/>
        <v>0</v>
      </c>
      <c r="AA27" s="56"/>
      <c r="AB27" s="290">
        <f t="shared" si="1"/>
        <v>0</v>
      </c>
      <c r="AC27" s="290">
        <f t="shared" si="29"/>
        <v>0</v>
      </c>
      <c r="AD27" s="25"/>
      <c r="AE27" s="175"/>
      <c r="AF27" s="80"/>
      <c r="AG27" s="176"/>
      <c r="AH27" s="80"/>
      <c r="AI27" s="176"/>
      <c r="AJ27" s="80"/>
      <c r="AK27" s="176"/>
      <c r="AL27" s="26"/>
      <c r="AM27" s="26"/>
      <c r="AN27" s="26"/>
      <c r="AO27" s="290">
        <f t="shared" si="40"/>
        <v>0</v>
      </c>
      <c r="AP27" s="290">
        <f t="shared" si="2"/>
        <v>0</v>
      </c>
      <c r="AQ27" s="290">
        <f t="shared" si="3"/>
        <v>0</v>
      </c>
      <c r="AR27" s="290">
        <f t="shared" si="4"/>
        <v>0</v>
      </c>
      <c r="AS27" s="290">
        <f t="shared" si="5"/>
        <v>0</v>
      </c>
      <c r="AT27" s="290">
        <f t="shared" si="6"/>
        <v>0</v>
      </c>
      <c r="AU27" s="290">
        <f t="shared" si="7"/>
        <v>0</v>
      </c>
      <c r="AV27" s="290">
        <f t="shared" si="41"/>
        <v>0</v>
      </c>
      <c r="AW27" s="290">
        <f t="shared" si="42"/>
        <v>0</v>
      </c>
      <c r="AX27" s="290">
        <f t="shared" si="43"/>
        <v>0</v>
      </c>
      <c r="AY27" s="290">
        <f t="shared" si="44"/>
        <v>0</v>
      </c>
      <c r="AZ27" s="290">
        <f t="shared" si="45"/>
        <v>0</v>
      </c>
      <c r="BA27" s="26"/>
      <c r="BB27" s="290">
        <f t="shared" si="26"/>
        <v>0</v>
      </c>
      <c r="BC27" s="290">
        <f t="shared" si="27"/>
        <v>0</v>
      </c>
      <c r="BD27" s="290">
        <f t="shared" si="28"/>
        <v>0</v>
      </c>
      <c r="BE27" s="93"/>
      <c r="BF27" s="104"/>
      <c r="BK27" s="132" t="s">
        <v>1655</v>
      </c>
      <c r="BM27" s="83"/>
      <c r="BR27" s="133"/>
    </row>
    <row r="28" spans="3:70" s="136" customFormat="1" ht="25.15" customHeight="1" x14ac:dyDescent="0.35">
      <c r="D28" s="103"/>
      <c r="E28" s="107">
        <v>18</v>
      </c>
      <c r="F28" s="108"/>
      <c r="G28" s="289"/>
      <c r="H28" s="108"/>
      <c r="I28" s="289"/>
      <c r="J28" s="108"/>
      <c r="K28" s="290">
        <f>IF(J28="Juristes",1,0)</f>
        <v>0</v>
      </c>
      <c r="L28" s="290">
        <f t="shared" si="13"/>
        <v>0</v>
      </c>
      <c r="M28" s="290">
        <f t="shared" si="14"/>
        <v>0</v>
      </c>
      <c r="N28" s="290">
        <f t="shared" si="15"/>
        <v>0</v>
      </c>
      <c r="O28" s="290">
        <f t="shared" si="16"/>
        <v>0</v>
      </c>
      <c r="P28" s="290">
        <f t="shared" si="17"/>
        <v>0</v>
      </c>
      <c r="Q28" s="290">
        <f t="shared" si="18"/>
        <v>0</v>
      </c>
      <c r="R28" s="290">
        <f t="shared" si="19"/>
        <v>0</v>
      </c>
      <c r="S28" s="290">
        <f t="shared" si="20"/>
        <v>0</v>
      </c>
      <c r="T28" s="290">
        <f t="shared" si="21"/>
        <v>0</v>
      </c>
      <c r="U28" s="290">
        <f t="shared" si="22"/>
        <v>0</v>
      </c>
      <c r="V28" s="108"/>
      <c r="W28" s="108"/>
      <c r="X28" s="56"/>
      <c r="Y28" s="290">
        <f t="shared" si="38"/>
        <v>0</v>
      </c>
      <c r="Z28" s="290">
        <f t="shared" si="39"/>
        <v>0</v>
      </c>
      <c r="AA28" s="56"/>
      <c r="AB28" s="290">
        <f t="shared" si="1"/>
        <v>0</v>
      </c>
      <c r="AC28" s="290">
        <f t="shared" si="29"/>
        <v>0</v>
      </c>
      <c r="AD28" s="25"/>
      <c r="AE28" s="175"/>
      <c r="AF28" s="80"/>
      <c r="AG28" s="176"/>
      <c r="AH28" s="80"/>
      <c r="AI28" s="176"/>
      <c r="AJ28" s="80"/>
      <c r="AK28" s="176"/>
      <c r="AL28" s="26"/>
      <c r="AM28" s="26"/>
      <c r="AN28" s="26"/>
      <c r="AO28" s="290">
        <f t="shared" si="40"/>
        <v>0</v>
      </c>
      <c r="AP28" s="290">
        <f t="shared" si="2"/>
        <v>0</v>
      </c>
      <c r="AQ28" s="290">
        <f t="shared" si="3"/>
        <v>0</v>
      </c>
      <c r="AR28" s="290">
        <f t="shared" si="4"/>
        <v>0</v>
      </c>
      <c r="AS28" s="290">
        <f t="shared" si="5"/>
        <v>0</v>
      </c>
      <c r="AT28" s="290">
        <f t="shared" si="6"/>
        <v>0</v>
      </c>
      <c r="AU28" s="290">
        <f t="shared" si="7"/>
        <v>0</v>
      </c>
      <c r="AV28" s="290">
        <f t="shared" si="41"/>
        <v>0</v>
      </c>
      <c r="AW28" s="290">
        <f t="shared" si="42"/>
        <v>0</v>
      </c>
      <c r="AX28" s="290">
        <f t="shared" si="43"/>
        <v>0</v>
      </c>
      <c r="AY28" s="290">
        <f t="shared" si="44"/>
        <v>0</v>
      </c>
      <c r="AZ28" s="290">
        <f t="shared" si="45"/>
        <v>0</v>
      </c>
      <c r="BA28" s="26"/>
      <c r="BB28" s="290">
        <f t="shared" si="26"/>
        <v>0</v>
      </c>
      <c r="BC28" s="290">
        <f t="shared" si="27"/>
        <v>0</v>
      </c>
      <c r="BD28" s="290">
        <f t="shared" si="28"/>
        <v>0</v>
      </c>
      <c r="BE28" s="93"/>
      <c r="BF28" s="104"/>
      <c r="BK28" s="132" t="s">
        <v>1656</v>
      </c>
      <c r="BM28" s="83"/>
      <c r="BR28" s="133"/>
    </row>
    <row r="29" spans="3:70" s="136" customFormat="1" ht="25.15" customHeight="1" x14ac:dyDescent="0.35">
      <c r="D29" s="103"/>
      <c r="E29" s="107">
        <v>19</v>
      </c>
      <c r="F29" s="108"/>
      <c r="G29" s="289"/>
      <c r="H29" s="108"/>
      <c r="I29" s="289"/>
      <c r="J29" s="108"/>
      <c r="K29" s="290">
        <f t="shared" si="12"/>
        <v>0</v>
      </c>
      <c r="L29" s="290">
        <f t="shared" si="13"/>
        <v>0</v>
      </c>
      <c r="M29" s="290">
        <f t="shared" si="14"/>
        <v>0</v>
      </c>
      <c r="N29" s="290">
        <f t="shared" si="15"/>
        <v>0</v>
      </c>
      <c r="O29" s="290">
        <f t="shared" si="16"/>
        <v>0</v>
      </c>
      <c r="P29" s="290">
        <f t="shared" si="17"/>
        <v>0</v>
      </c>
      <c r="Q29" s="290">
        <f t="shared" si="18"/>
        <v>0</v>
      </c>
      <c r="R29" s="290">
        <f t="shared" si="19"/>
        <v>0</v>
      </c>
      <c r="S29" s="290">
        <f t="shared" si="20"/>
        <v>0</v>
      </c>
      <c r="T29" s="290">
        <f t="shared" si="21"/>
        <v>0</v>
      </c>
      <c r="U29" s="290">
        <f t="shared" si="22"/>
        <v>0</v>
      </c>
      <c r="V29" s="108"/>
      <c r="W29" s="108"/>
      <c r="X29" s="56"/>
      <c r="Y29" s="290">
        <f t="shared" si="38"/>
        <v>0</v>
      </c>
      <c r="Z29" s="290">
        <f t="shared" si="39"/>
        <v>0</v>
      </c>
      <c r="AA29" s="56"/>
      <c r="AB29" s="290">
        <f t="shared" si="1"/>
        <v>0</v>
      </c>
      <c r="AC29" s="290">
        <f t="shared" si="29"/>
        <v>0</v>
      </c>
      <c r="AD29" s="25"/>
      <c r="AE29" s="175"/>
      <c r="AF29" s="80"/>
      <c r="AG29" s="176"/>
      <c r="AH29" s="80"/>
      <c r="AI29" s="176"/>
      <c r="AJ29" s="80"/>
      <c r="AK29" s="176"/>
      <c r="AL29" s="26"/>
      <c r="AM29" s="26"/>
      <c r="AN29" s="26"/>
      <c r="AO29" s="290">
        <f t="shared" si="40"/>
        <v>0</v>
      </c>
      <c r="AP29" s="290">
        <f t="shared" si="2"/>
        <v>0</v>
      </c>
      <c r="AQ29" s="290">
        <f t="shared" si="3"/>
        <v>0</v>
      </c>
      <c r="AR29" s="290">
        <f t="shared" si="4"/>
        <v>0</v>
      </c>
      <c r="AS29" s="290">
        <f t="shared" si="5"/>
        <v>0</v>
      </c>
      <c r="AT29" s="290">
        <f t="shared" si="6"/>
        <v>0</v>
      </c>
      <c r="AU29" s="290">
        <f t="shared" si="7"/>
        <v>0</v>
      </c>
      <c r="AV29" s="290">
        <f t="shared" si="41"/>
        <v>0</v>
      </c>
      <c r="AW29" s="290">
        <f t="shared" si="42"/>
        <v>0</v>
      </c>
      <c r="AX29" s="290">
        <f t="shared" si="43"/>
        <v>0</v>
      </c>
      <c r="AY29" s="290">
        <f t="shared" si="44"/>
        <v>0</v>
      </c>
      <c r="AZ29" s="290">
        <f t="shared" si="45"/>
        <v>0</v>
      </c>
      <c r="BA29" s="26"/>
      <c r="BB29" s="290">
        <f t="shared" si="26"/>
        <v>0</v>
      </c>
      <c r="BC29" s="290">
        <f t="shared" si="27"/>
        <v>0</v>
      </c>
      <c r="BD29" s="290">
        <f t="shared" si="28"/>
        <v>0</v>
      </c>
      <c r="BE29" s="93"/>
      <c r="BF29" s="104"/>
      <c r="BK29" s="132" t="s">
        <v>1657</v>
      </c>
      <c r="BM29" s="83"/>
      <c r="BR29" s="133"/>
    </row>
    <row r="30" spans="3:70" s="136" customFormat="1" ht="25.15" customHeight="1" x14ac:dyDescent="0.35">
      <c r="D30" s="103"/>
      <c r="E30" s="107">
        <v>20</v>
      </c>
      <c r="F30" s="108"/>
      <c r="G30" s="289"/>
      <c r="H30" s="108"/>
      <c r="I30" s="289"/>
      <c r="J30" s="108"/>
      <c r="K30" s="290">
        <f t="shared" si="12"/>
        <v>0</v>
      </c>
      <c r="L30" s="290">
        <f t="shared" si="13"/>
        <v>0</v>
      </c>
      <c r="M30" s="290">
        <f t="shared" si="14"/>
        <v>0</v>
      </c>
      <c r="N30" s="290">
        <f t="shared" si="15"/>
        <v>0</v>
      </c>
      <c r="O30" s="290">
        <f t="shared" si="16"/>
        <v>0</v>
      </c>
      <c r="P30" s="290">
        <f t="shared" si="17"/>
        <v>0</v>
      </c>
      <c r="Q30" s="290">
        <f t="shared" si="18"/>
        <v>0</v>
      </c>
      <c r="R30" s="290">
        <f t="shared" si="19"/>
        <v>0</v>
      </c>
      <c r="S30" s="290">
        <f t="shared" si="20"/>
        <v>0</v>
      </c>
      <c r="T30" s="290">
        <f t="shared" si="21"/>
        <v>0</v>
      </c>
      <c r="U30" s="290">
        <f t="shared" si="22"/>
        <v>0</v>
      </c>
      <c r="V30" s="108"/>
      <c r="W30" s="108"/>
      <c r="X30" s="56"/>
      <c r="Y30" s="290">
        <f t="shared" si="38"/>
        <v>0</v>
      </c>
      <c r="Z30" s="290">
        <f t="shared" si="39"/>
        <v>0</v>
      </c>
      <c r="AA30" s="56"/>
      <c r="AB30" s="290">
        <f t="shared" si="1"/>
        <v>0</v>
      </c>
      <c r="AC30" s="290">
        <f t="shared" si="29"/>
        <v>0</v>
      </c>
      <c r="AD30" s="25"/>
      <c r="AE30" s="175"/>
      <c r="AF30" s="80"/>
      <c r="AG30" s="176"/>
      <c r="AH30" s="80"/>
      <c r="AI30" s="176"/>
      <c r="AJ30" s="80"/>
      <c r="AK30" s="176"/>
      <c r="AL30" s="26"/>
      <c r="AM30" s="26"/>
      <c r="AN30" s="26"/>
      <c r="AO30" s="290">
        <f t="shared" si="40"/>
        <v>0</v>
      </c>
      <c r="AP30" s="290">
        <f t="shared" si="2"/>
        <v>0</v>
      </c>
      <c r="AQ30" s="290">
        <f t="shared" si="3"/>
        <v>0</v>
      </c>
      <c r="AR30" s="290">
        <f t="shared" si="4"/>
        <v>0</v>
      </c>
      <c r="AS30" s="290">
        <f t="shared" si="5"/>
        <v>0</v>
      </c>
      <c r="AT30" s="290">
        <f t="shared" si="6"/>
        <v>0</v>
      </c>
      <c r="AU30" s="290">
        <f t="shared" si="7"/>
        <v>0</v>
      </c>
      <c r="AV30" s="290">
        <f t="shared" si="41"/>
        <v>0</v>
      </c>
      <c r="AW30" s="290">
        <f t="shared" si="42"/>
        <v>0</v>
      </c>
      <c r="AX30" s="290">
        <f t="shared" si="43"/>
        <v>0</v>
      </c>
      <c r="AY30" s="290">
        <f t="shared" si="44"/>
        <v>0</v>
      </c>
      <c r="AZ30" s="290">
        <f t="shared" si="45"/>
        <v>0</v>
      </c>
      <c r="BA30" s="26"/>
      <c r="BB30" s="290">
        <f t="shared" si="26"/>
        <v>0</v>
      </c>
      <c r="BC30" s="290">
        <f t="shared" si="27"/>
        <v>0</v>
      </c>
      <c r="BD30" s="290">
        <f t="shared" si="28"/>
        <v>0</v>
      </c>
      <c r="BE30" s="93"/>
      <c r="BF30" s="104"/>
      <c r="BK30" s="132" t="s">
        <v>1658</v>
      </c>
      <c r="BM30" s="83"/>
      <c r="BR30" s="133"/>
    </row>
    <row r="31" spans="3:70" s="136" customFormat="1" ht="25.15" customHeight="1" x14ac:dyDescent="0.35">
      <c r="D31" s="103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287"/>
      <c r="Q31" s="37"/>
      <c r="R31" s="37"/>
      <c r="S31" s="37"/>
      <c r="T31" s="37"/>
      <c r="U31" s="37"/>
      <c r="V31" s="137"/>
      <c r="W31" s="137"/>
      <c r="X31" s="137"/>
      <c r="Y31" s="137"/>
      <c r="Z31" s="137"/>
      <c r="AA31" s="137"/>
      <c r="AB31" s="293"/>
      <c r="AC31" s="293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295"/>
      <c r="BC31" s="295"/>
      <c r="BD31" s="295"/>
      <c r="BE31" s="93"/>
      <c r="BF31" s="104"/>
      <c r="BK31" s="132" t="s">
        <v>1659</v>
      </c>
      <c r="BM31" s="83"/>
      <c r="BR31" s="133"/>
    </row>
    <row r="32" spans="3:70" ht="23.25" x14ac:dyDescent="0.35">
      <c r="C32" s="136"/>
      <c r="D32" s="103"/>
      <c r="K32" s="291">
        <f>SUM(K11:K30)</f>
        <v>0</v>
      </c>
      <c r="L32" s="291">
        <f t="shared" ref="L32:N32" si="46">SUM(L11:L30)</f>
        <v>0</v>
      </c>
      <c r="M32" s="291">
        <f t="shared" si="46"/>
        <v>0</v>
      </c>
      <c r="N32" s="291">
        <f t="shared" si="46"/>
        <v>0</v>
      </c>
      <c r="O32" s="291">
        <f t="shared" ref="O32:U32" si="47">SUM(O11:O30)</f>
        <v>0</v>
      </c>
      <c r="P32" s="291">
        <f t="shared" si="47"/>
        <v>0</v>
      </c>
      <c r="Q32" s="291">
        <f t="shared" si="47"/>
        <v>0</v>
      </c>
      <c r="R32" s="291">
        <f t="shared" si="47"/>
        <v>0</v>
      </c>
      <c r="S32" s="291">
        <f t="shared" si="47"/>
        <v>0</v>
      </c>
      <c r="T32" s="291">
        <f t="shared" si="47"/>
        <v>0</v>
      </c>
      <c r="U32" s="291">
        <f t="shared" si="47"/>
        <v>0</v>
      </c>
      <c r="Y32" s="291">
        <f>SUM(Y11:Y30)</f>
        <v>0</v>
      </c>
      <c r="Z32" s="291">
        <f>SUM(Z11:Z30)</f>
        <v>0</v>
      </c>
      <c r="AB32" s="291">
        <f>SUM(AB11:AB30)</f>
        <v>0</v>
      </c>
      <c r="AC32" s="291">
        <f>SUM(AC11:AC30)</f>
        <v>0</v>
      </c>
      <c r="AO32" s="291">
        <f t="shared" ref="AO32:AU32" si="48">SUM(AO11:AO30)</f>
        <v>0</v>
      </c>
      <c r="AP32" s="291">
        <f t="shared" si="48"/>
        <v>0</v>
      </c>
      <c r="AQ32" s="291">
        <f t="shared" si="48"/>
        <v>0</v>
      </c>
      <c r="AR32" s="291">
        <f t="shared" si="48"/>
        <v>0</v>
      </c>
      <c r="AS32" s="291">
        <f t="shared" si="48"/>
        <v>0</v>
      </c>
      <c r="AT32" s="291">
        <f t="shared" si="48"/>
        <v>0</v>
      </c>
      <c r="AU32" s="291">
        <f t="shared" si="48"/>
        <v>0</v>
      </c>
      <c r="AV32" s="291">
        <f t="shared" ref="AV32:AZ32" si="49">SUM(AV11:AV30)</f>
        <v>0</v>
      </c>
      <c r="AW32" s="291">
        <f t="shared" si="49"/>
        <v>0</v>
      </c>
      <c r="AX32" s="291">
        <f>SUM(AX11:AX30)</f>
        <v>0</v>
      </c>
      <c r="AY32" s="291">
        <f t="shared" si="49"/>
        <v>0</v>
      </c>
      <c r="AZ32" s="291">
        <f t="shared" si="49"/>
        <v>0</v>
      </c>
      <c r="BB32" s="291">
        <f>SUM(BB11:BB30)</f>
        <v>0</v>
      </c>
      <c r="BC32" s="291">
        <f t="shared" ref="BC32" si="50">SUM(BC11:BC30)</f>
        <v>0</v>
      </c>
      <c r="BD32" s="291">
        <f>SUM(BD11:BD30)</f>
        <v>0</v>
      </c>
      <c r="BE32" s="93"/>
      <c r="BF32" s="104"/>
      <c r="BG32" s="131"/>
      <c r="BK32" s="132" t="s">
        <v>1660</v>
      </c>
      <c r="BR32" s="133" t="s">
        <v>341</v>
      </c>
    </row>
    <row r="33" spans="3:70" ht="18" customHeight="1" thickBot="1" x14ac:dyDescent="0.4">
      <c r="C33" s="136"/>
      <c r="D33" s="103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Y33" s="292"/>
      <c r="Z33" s="292"/>
      <c r="AB33" s="292"/>
      <c r="AC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B33" s="290"/>
      <c r="BC33" s="290"/>
      <c r="BD33" s="290"/>
      <c r="BE33" s="93"/>
      <c r="BF33" s="104"/>
      <c r="BK33" s="132" t="s">
        <v>1661</v>
      </c>
      <c r="BR33" s="133" t="s">
        <v>342</v>
      </c>
    </row>
    <row r="34" spans="3:70" ht="24" thickBot="1" x14ac:dyDescent="0.4">
      <c r="C34" s="136"/>
      <c r="D34" s="103"/>
      <c r="E34" s="111"/>
      <c r="F34" s="180" t="s">
        <v>1932</v>
      </c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99"/>
      <c r="X34" s="99"/>
      <c r="Y34" s="99"/>
      <c r="Z34" s="99"/>
      <c r="AA34" s="99"/>
      <c r="AB34" s="99"/>
      <c r="AC34" s="99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93"/>
      <c r="BF34" s="104"/>
      <c r="BK34" s="132" t="s">
        <v>1662</v>
      </c>
      <c r="BM34" s="97" t="s">
        <v>1</v>
      </c>
      <c r="BN34" s="83" t="s">
        <v>1</v>
      </c>
      <c r="BP34" s="97" t="s">
        <v>1280</v>
      </c>
      <c r="BR34" s="133" t="s">
        <v>343</v>
      </c>
    </row>
    <row r="35" spans="3:70" ht="23.45" customHeight="1" x14ac:dyDescent="0.35">
      <c r="C35" s="136"/>
      <c r="D35" s="103"/>
      <c r="E35" s="195" t="s">
        <v>326</v>
      </c>
      <c r="F35" s="197" t="s">
        <v>1932</v>
      </c>
      <c r="H35" s="197" t="s">
        <v>1933</v>
      </c>
      <c r="J35" s="197" t="s">
        <v>1937</v>
      </c>
      <c r="O35" s="111"/>
      <c r="P35" s="111"/>
      <c r="Q35" s="111"/>
      <c r="R35" s="111"/>
      <c r="S35" s="111"/>
      <c r="T35" s="111"/>
      <c r="V35" s="197" t="s">
        <v>1934</v>
      </c>
      <c r="W35" s="197" t="s">
        <v>1938</v>
      </c>
      <c r="X35" s="197" t="s">
        <v>1936</v>
      </c>
      <c r="Z35" s="184"/>
      <c r="AA35" s="197" t="s">
        <v>1935</v>
      </c>
      <c r="AB35" s="184"/>
      <c r="AC35" s="184"/>
      <c r="AD35" s="138"/>
      <c r="AE35" s="138"/>
      <c r="AF35" s="138"/>
      <c r="AG35" s="138"/>
      <c r="AH35" s="138"/>
      <c r="AI35" s="138"/>
      <c r="AJ35" s="138"/>
      <c r="AK35" s="138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93"/>
      <c r="BF35" s="104"/>
      <c r="BK35" s="132" t="s">
        <v>1663</v>
      </c>
      <c r="BM35" s="97" t="s">
        <v>1278</v>
      </c>
      <c r="BN35" s="83" t="s">
        <v>51</v>
      </c>
      <c r="BP35" s="139" t="s">
        <v>1281</v>
      </c>
      <c r="BR35" s="133" t="s">
        <v>344</v>
      </c>
    </row>
    <row r="36" spans="3:70" ht="23.45" customHeight="1" x14ac:dyDescent="0.35">
      <c r="C36" s="136"/>
      <c r="D36" s="103"/>
      <c r="E36" s="196"/>
      <c r="F36" s="198"/>
      <c r="H36" s="198"/>
      <c r="J36" s="198"/>
      <c r="O36" s="111"/>
      <c r="P36" s="111"/>
      <c r="Q36" s="111"/>
      <c r="R36" s="111"/>
      <c r="S36" s="111"/>
      <c r="T36" s="111"/>
      <c r="V36" s="198"/>
      <c r="W36" s="198"/>
      <c r="X36" s="198"/>
      <c r="Z36" s="184"/>
      <c r="AA36" s="198"/>
      <c r="AB36" s="184"/>
      <c r="AC36" s="184"/>
      <c r="AD36" s="138"/>
      <c r="AE36" s="138"/>
      <c r="AF36" s="138"/>
      <c r="AG36" s="138"/>
      <c r="AH36" s="138"/>
      <c r="AI36" s="138"/>
      <c r="AJ36" s="138"/>
      <c r="AK36" s="138"/>
      <c r="AL36" s="100"/>
      <c r="AM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4"/>
      <c r="BK36" s="132" t="s">
        <v>1664</v>
      </c>
      <c r="BM36" s="97" t="s">
        <v>1279</v>
      </c>
      <c r="BN36" s="83" t="s">
        <v>52</v>
      </c>
      <c r="BP36" s="140" t="s">
        <v>1282</v>
      </c>
      <c r="BR36" s="133" t="s">
        <v>345</v>
      </c>
    </row>
    <row r="37" spans="3:70" ht="23.25" x14ac:dyDescent="0.35">
      <c r="C37" s="136"/>
      <c r="D37" s="103"/>
      <c r="E37" s="107">
        <v>1</v>
      </c>
      <c r="F37" s="108"/>
      <c r="H37" s="108"/>
      <c r="J37" s="108"/>
      <c r="O37" s="111"/>
      <c r="P37" s="111"/>
      <c r="Q37" s="111"/>
      <c r="R37" s="111"/>
      <c r="S37" s="111"/>
      <c r="T37" s="111"/>
      <c r="V37" s="108"/>
      <c r="W37" s="108"/>
      <c r="X37" s="108"/>
      <c r="Z37" s="184"/>
      <c r="AA37" s="108"/>
      <c r="AB37" s="184"/>
      <c r="AC37" s="184"/>
      <c r="AD37" s="138"/>
      <c r="AE37" s="138"/>
      <c r="AF37" s="138"/>
      <c r="AG37" s="138"/>
      <c r="AH37" s="138"/>
      <c r="AI37" s="138"/>
      <c r="AJ37" s="138"/>
      <c r="AK37" s="138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4"/>
      <c r="BK37" s="132" t="s">
        <v>1665</v>
      </c>
      <c r="BN37" s="83" t="s">
        <v>53</v>
      </c>
      <c r="BP37" s="140" t="s">
        <v>1283</v>
      </c>
      <c r="BR37" s="133" t="s">
        <v>346</v>
      </c>
    </row>
    <row r="38" spans="3:70" ht="23.25" x14ac:dyDescent="0.35">
      <c r="C38" s="136"/>
      <c r="D38" s="103"/>
      <c r="E38" s="107">
        <v>2</v>
      </c>
      <c r="F38" s="108"/>
      <c r="H38" s="108"/>
      <c r="J38" s="108"/>
      <c r="O38" s="111"/>
      <c r="P38" s="111"/>
      <c r="Q38" s="111"/>
      <c r="R38" s="111"/>
      <c r="S38" s="111"/>
      <c r="T38" s="111"/>
      <c r="V38" s="108"/>
      <c r="W38" s="108"/>
      <c r="X38" s="108"/>
      <c r="Z38" s="99"/>
      <c r="AA38" s="108"/>
      <c r="AB38" s="99"/>
      <c r="AC38" s="99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4"/>
      <c r="BK38" s="132" t="s">
        <v>1666</v>
      </c>
      <c r="BN38" s="83" t="s">
        <v>54</v>
      </c>
      <c r="BP38" s="140" t="s">
        <v>1284</v>
      </c>
      <c r="BR38" s="133" t="s">
        <v>347</v>
      </c>
    </row>
    <row r="39" spans="3:70" ht="23.25" x14ac:dyDescent="0.35">
      <c r="C39" s="136"/>
      <c r="D39" s="103"/>
      <c r="E39" s="107">
        <v>3</v>
      </c>
      <c r="F39" s="108"/>
      <c r="H39" s="108"/>
      <c r="J39" s="108"/>
      <c r="O39" s="111"/>
      <c r="P39" s="111"/>
      <c r="Q39" s="111"/>
      <c r="R39" s="111"/>
      <c r="S39" s="111"/>
      <c r="T39" s="111"/>
      <c r="V39" s="108"/>
      <c r="W39" s="108"/>
      <c r="X39" s="108"/>
      <c r="Z39" s="99"/>
      <c r="AA39" s="108"/>
      <c r="AB39" s="99"/>
      <c r="AC39" s="99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4"/>
      <c r="BK39" s="132" t="s">
        <v>1667</v>
      </c>
      <c r="BN39" s="83" t="s">
        <v>55</v>
      </c>
      <c r="BP39" s="140" t="s">
        <v>1285</v>
      </c>
      <c r="BR39" s="133" t="s">
        <v>348</v>
      </c>
    </row>
    <row r="40" spans="3:70" ht="23.25" x14ac:dyDescent="0.35">
      <c r="C40" s="136"/>
      <c r="D40" s="103"/>
      <c r="E40" s="107">
        <v>4</v>
      </c>
      <c r="F40" s="108"/>
      <c r="H40" s="108"/>
      <c r="J40" s="108"/>
      <c r="O40" s="111"/>
      <c r="P40" s="111"/>
      <c r="Q40" s="111"/>
      <c r="R40" s="111"/>
      <c r="S40" s="111"/>
      <c r="T40" s="111"/>
      <c r="V40" s="108"/>
      <c r="W40" s="108"/>
      <c r="X40" s="108"/>
      <c r="Z40" s="99"/>
      <c r="AA40" s="108"/>
      <c r="AB40" s="99"/>
      <c r="AC40" s="99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4"/>
      <c r="BK40" s="132" t="s">
        <v>1668</v>
      </c>
      <c r="BN40" s="83" t="s">
        <v>56</v>
      </c>
      <c r="BP40" s="140" t="s">
        <v>1286</v>
      </c>
      <c r="BR40" s="133" t="s">
        <v>349</v>
      </c>
    </row>
    <row r="41" spans="3:70" ht="23.25" x14ac:dyDescent="0.35">
      <c r="C41" s="136"/>
      <c r="D41" s="103"/>
      <c r="E41" s="107">
        <v>5</v>
      </c>
      <c r="F41" s="108"/>
      <c r="H41" s="108"/>
      <c r="J41" s="108"/>
      <c r="O41" s="111"/>
      <c r="P41" s="111"/>
      <c r="Q41" s="111"/>
      <c r="R41" s="111"/>
      <c r="S41" s="111"/>
      <c r="T41" s="111"/>
      <c r="V41" s="108"/>
      <c r="W41" s="108"/>
      <c r="X41" s="108"/>
      <c r="Z41" s="99"/>
      <c r="AA41" s="108"/>
      <c r="AB41" s="99"/>
      <c r="AC41" s="99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4"/>
      <c r="BK41" s="132" t="s">
        <v>1669</v>
      </c>
      <c r="BN41" s="83" t="s">
        <v>57</v>
      </c>
      <c r="BP41" s="140" t="s">
        <v>1287</v>
      </c>
      <c r="BR41" s="133" t="s">
        <v>350</v>
      </c>
    </row>
    <row r="42" spans="3:70" ht="23.25" x14ac:dyDescent="0.35">
      <c r="C42" s="136"/>
      <c r="D42" s="103"/>
      <c r="E42" s="107">
        <v>6</v>
      </c>
      <c r="F42" s="108"/>
      <c r="H42" s="108"/>
      <c r="J42" s="108"/>
      <c r="O42" s="111"/>
      <c r="P42" s="111"/>
      <c r="Q42" s="111"/>
      <c r="R42" s="111"/>
      <c r="S42" s="111"/>
      <c r="T42" s="111"/>
      <c r="V42" s="108"/>
      <c r="W42" s="108"/>
      <c r="X42" s="108"/>
      <c r="Z42" s="99"/>
      <c r="AA42" s="108"/>
      <c r="AB42" s="99"/>
      <c r="AC42" s="99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4"/>
      <c r="BK42" s="132" t="s">
        <v>1670</v>
      </c>
      <c r="BN42" s="83" t="s">
        <v>58</v>
      </c>
      <c r="BP42" s="140" t="s">
        <v>1288</v>
      </c>
      <c r="BR42" s="133" t="s">
        <v>351</v>
      </c>
    </row>
    <row r="43" spans="3:70" ht="23.25" x14ac:dyDescent="0.35">
      <c r="C43" s="136"/>
      <c r="D43" s="103"/>
      <c r="E43" s="107">
        <v>7</v>
      </c>
      <c r="F43" s="108"/>
      <c r="H43" s="108"/>
      <c r="J43" s="108"/>
      <c r="O43" s="111"/>
      <c r="P43" s="111"/>
      <c r="Q43" s="111"/>
      <c r="R43" s="111"/>
      <c r="S43" s="111"/>
      <c r="T43" s="111"/>
      <c r="V43" s="108"/>
      <c r="W43" s="108"/>
      <c r="X43" s="108"/>
      <c r="Z43" s="99"/>
      <c r="AA43" s="108"/>
      <c r="AB43" s="99"/>
      <c r="AC43" s="99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10" t="s">
        <v>1835</v>
      </c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4"/>
      <c r="BK43" s="132" t="s">
        <v>1671</v>
      </c>
      <c r="BN43" s="83" t="s">
        <v>59</v>
      </c>
      <c r="BP43" s="140" t="s">
        <v>1289</v>
      </c>
      <c r="BR43" s="133" t="s">
        <v>352</v>
      </c>
    </row>
    <row r="44" spans="3:70" ht="23.25" x14ac:dyDescent="0.35">
      <c r="C44" s="136"/>
      <c r="D44" s="103"/>
      <c r="E44" s="107">
        <v>8</v>
      </c>
      <c r="F44" s="108"/>
      <c r="H44" s="108"/>
      <c r="J44" s="108"/>
      <c r="O44" s="111"/>
      <c r="P44" s="111"/>
      <c r="Q44" s="111"/>
      <c r="R44" s="111"/>
      <c r="S44" s="111"/>
      <c r="T44" s="111"/>
      <c r="V44" s="108"/>
      <c r="W44" s="108"/>
      <c r="X44" s="108"/>
      <c r="Z44" s="99"/>
      <c r="AA44" s="108"/>
      <c r="AB44" s="99"/>
      <c r="AC44" s="99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4"/>
      <c r="BK44" s="132" t="s">
        <v>1672</v>
      </c>
      <c r="BN44" s="83" t="s">
        <v>60</v>
      </c>
      <c r="BP44" s="140" t="s">
        <v>1290</v>
      </c>
      <c r="BR44" s="133" t="s">
        <v>353</v>
      </c>
    </row>
    <row r="45" spans="3:70" ht="23.25" x14ac:dyDescent="0.35">
      <c r="C45" s="136"/>
      <c r="D45" s="103"/>
      <c r="E45" s="107">
        <v>9</v>
      </c>
      <c r="F45" s="108"/>
      <c r="H45" s="108"/>
      <c r="J45" s="108"/>
      <c r="O45" s="111"/>
      <c r="P45" s="111"/>
      <c r="Q45" s="111"/>
      <c r="R45" s="111"/>
      <c r="S45" s="111"/>
      <c r="T45" s="111"/>
      <c r="V45" s="108"/>
      <c r="W45" s="108"/>
      <c r="X45" s="108"/>
      <c r="Z45" s="99"/>
      <c r="AA45" s="108"/>
      <c r="AB45" s="99"/>
      <c r="AC45" s="99"/>
      <c r="BF45" s="104"/>
      <c r="BK45" s="132" t="s">
        <v>1673</v>
      </c>
      <c r="BN45" s="83" t="s">
        <v>61</v>
      </c>
      <c r="BP45" s="140" t="s">
        <v>1291</v>
      </c>
      <c r="BR45" s="133" t="s">
        <v>354</v>
      </c>
    </row>
    <row r="46" spans="3:70" ht="20.100000000000001" customHeight="1" x14ac:dyDescent="0.35">
      <c r="C46" s="136"/>
      <c r="D46" s="103"/>
      <c r="E46" s="107">
        <v>10</v>
      </c>
      <c r="F46" s="108"/>
      <c r="H46" s="108"/>
      <c r="J46" s="108"/>
      <c r="O46" s="111"/>
      <c r="P46" s="111"/>
      <c r="Q46" s="111"/>
      <c r="R46" s="111"/>
      <c r="S46" s="111"/>
      <c r="T46" s="111"/>
      <c r="V46" s="108"/>
      <c r="W46" s="108"/>
      <c r="X46" s="108"/>
      <c r="Z46" s="99"/>
      <c r="AA46" s="108"/>
      <c r="AB46" s="99"/>
      <c r="AC46" s="99"/>
      <c r="BF46" s="104"/>
      <c r="BK46" s="132" t="s">
        <v>1674</v>
      </c>
      <c r="BN46" s="83" t="s">
        <v>62</v>
      </c>
      <c r="BP46" s="140" t="s">
        <v>1292</v>
      </c>
      <c r="BR46" s="133" t="s">
        <v>355</v>
      </c>
    </row>
    <row r="47" spans="3:70" ht="23.25" x14ac:dyDescent="0.35">
      <c r="C47" s="136"/>
      <c r="D47" s="103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99"/>
      <c r="X47" s="99"/>
      <c r="Y47" s="99"/>
      <c r="Z47" s="99"/>
      <c r="AA47" s="99"/>
      <c r="AB47" s="99"/>
      <c r="AC47" s="99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4"/>
      <c r="BK47" s="132" t="s">
        <v>1675</v>
      </c>
      <c r="BN47" s="83" t="s">
        <v>63</v>
      </c>
      <c r="BP47" s="140" t="s">
        <v>1293</v>
      </c>
      <c r="BR47" s="133" t="s">
        <v>356</v>
      </c>
    </row>
    <row r="48" spans="3:70" ht="26.25" thickBot="1" x14ac:dyDescent="0.3">
      <c r="D48" s="113"/>
      <c r="E48" s="167"/>
      <c r="F48" s="167"/>
      <c r="G48" s="114"/>
      <c r="H48" s="114"/>
      <c r="I48" s="114"/>
      <c r="J48" s="114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14"/>
      <c r="X48" s="114"/>
      <c r="Y48" s="114"/>
      <c r="Z48" s="114"/>
      <c r="AA48" s="114"/>
      <c r="AB48" s="114"/>
      <c r="AC48" s="114"/>
      <c r="AD48" s="115"/>
      <c r="AE48" s="115"/>
      <c r="AF48" s="115"/>
      <c r="AG48" s="115"/>
      <c r="AH48" s="115"/>
      <c r="AI48" s="115"/>
      <c r="AJ48" s="115"/>
      <c r="AK48" s="115"/>
      <c r="AL48" s="116"/>
      <c r="AM48" s="116"/>
      <c r="AN48" s="116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6"/>
      <c r="BB48" s="115"/>
      <c r="BC48" s="115"/>
      <c r="BD48" s="115"/>
      <c r="BE48" s="115"/>
      <c r="BF48" s="123"/>
      <c r="BK48" s="132" t="s">
        <v>1676</v>
      </c>
      <c r="BN48" s="83" t="s">
        <v>64</v>
      </c>
      <c r="BP48" s="140" t="s">
        <v>1294</v>
      </c>
      <c r="BR48" s="133" t="s">
        <v>357</v>
      </c>
    </row>
    <row r="49" spans="3:70" ht="15.75" thickBot="1" x14ac:dyDescent="0.3">
      <c r="D49" s="118"/>
      <c r="E49" s="167"/>
      <c r="F49" s="167"/>
      <c r="G49" s="119"/>
      <c r="H49" s="119"/>
      <c r="I49" s="119"/>
      <c r="J49" s="119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14"/>
      <c r="X49" s="114"/>
      <c r="Y49" s="114"/>
      <c r="Z49" s="114"/>
      <c r="AA49" s="114"/>
      <c r="AB49" s="114"/>
      <c r="AC49" s="114"/>
      <c r="AD49" s="121"/>
      <c r="AE49" s="121"/>
      <c r="AF49" s="121"/>
      <c r="AG49" s="121"/>
      <c r="AH49" s="121"/>
      <c r="AI49" s="121"/>
      <c r="AJ49" s="121"/>
      <c r="AK49" s="121"/>
      <c r="AL49" s="122"/>
      <c r="AM49" s="122"/>
      <c r="AN49" s="122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22"/>
      <c r="BB49" s="115"/>
      <c r="BC49" s="115"/>
      <c r="BD49" s="115"/>
      <c r="BE49" s="115"/>
      <c r="BF49" s="166"/>
      <c r="BK49" s="132" t="s">
        <v>1677</v>
      </c>
      <c r="BN49" s="83" t="s">
        <v>65</v>
      </c>
      <c r="BP49" s="140" t="s">
        <v>1295</v>
      </c>
      <c r="BR49" s="133" t="s">
        <v>358</v>
      </c>
    </row>
    <row r="50" spans="3:70" x14ac:dyDescent="0.25"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99"/>
      <c r="X50" s="99"/>
      <c r="Y50" s="99"/>
      <c r="Z50" s="99"/>
      <c r="AA50" s="99"/>
      <c r="AB50" s="99"/>
      <c r="AC50" s="99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K50" s="132" t="s">
        <v>1678</v>
      </c>
      <c r="BN50" s="83" t="s">
        <v>66</v>
      </c>
      <c r="BP50" s="140" t="s">
        <v>1296</v>
      </c>
      <c r="BR50" s="133" t="s">
        <v>359</v>
      </c>
    </row>
    <row r="51" spans="3:70" x14ac:dyDescent="0.25"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99"/>
      <c r="X51" s="99"/>
      <c r="Y51" s="99"/>
      <c r="Z51" s="99"/>
      <c r="AA51" s="99"/>
      <c r="AB51" s="99"/>
      <c r="AC51" s="99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K51" s="132" t="s">
        <v>1679</v>
      </c>
      <c r="BN51" s="83" t="s">
        <v>67</v>
      </c>
      <c r="BP51" s="140" t="s">
        <v>1297</v>
      </c>
      <c r="BR51" s="133" t="s">
        <v>360</v>
      </c>
    </row>
    <row r="52" spans="3:70" x14ac:dyDescent="0.25"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99"/>
      <c r="X52" s="99"/>
      <c r="Y52" s="99"/>
      <c r="Z52" s="99"/>
      <c r="AA52" s="99"/>
      <c r="AB52" s="99"/>
      <c r="AC52" s="99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K52" s="132" t="s">
        <v>1680</v>
      </c>
      <c r="BN52" s="83" t="s">
        <v>68</v>
      </c>
      <c r="BP52" s="140" t="s">
        <v>1298</v>
      </c>
      <c r="BR52" s="133" t="s">
        <v>361</v>
      </c>
    </row>
    <row r="53" spans="3:70" x14ac:dyDescent="0.25"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BK53" s="132" t="s">
        <v>1681</v>
      </c>
      <c r="BN53" s="83" t="s">
        <v>69</v>
      </c>
      <c r="BP53" s="140" t="s">
        <v>1299</v>
      </c>
      <c r="BR53" s="133" t="s">
        <v>362</v>
      </c>
    </row>
    <row r="54" spans="3:70" x14ac:dyDescent="0.25"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BK54" s="132" t="s">
        <v>1682</v>
      </c>
      <c r="BN54" s="83" t="s">
        <v>70</v>
      </c>
      <c r="BP54" s="140" t="s">
        <v>1300</v>
      </c>
      <c r="BR54" s="133" t="s">
        <v>363</v>
      </c>
    </row>
    <row r="55" spans="3:70" x14ac:dyDescent="0.25"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BK55" s="132" t="s">
        <v>1683</v>
      </c>
      <c r="BN55" s="83" t="s">
        <v>71</v>
      </c>
      <c r="BP55" s="140" t="s">
        <v>1301</v>
      </c>
      <c r="BR55" s="133" t="s">
        <v>364</v>
      </c>
    </row>
    <row r="56" spans="3:70" x14ac:dyDescent="0.25"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BK56" s="132" t="s">
        <v>1684</v>
      </c>
      <c r="BN56" s="83" t="s">
        <v>72</v>
      </c>
      <c r="BP56" s="140" t="s">
        <v>1302</v>
      </c>
      <c r="BR56" s="133" t="s">
        <v>365</v>
      </c>
    </row>
    <row r="57" spans="3:70" x14ac:dyDescent="0.25"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BK57" s="132" t="s">
        <v>1685</v>
      </c>
      <c r="BN57" s="83" t="s">
        <v>73</v>
      </c>
      <c r="BP57" s="140" t="s">
        <v>1303</v>
      </c>
      <c r="BR57" s="133" t="s">
        <v>366</v>
      </c>
    </row>
    <row r="58" spans="3:70" x14ac:dyDescent="0.25">
      <c r="C58" s="95"/>
      <c r="D58" s="95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97"/>
      <c r="BB58" s="97"/>
      <c r="BC58" s="97"/>
      <c r="BD58" s="97"/>
      <c r="BE58" s="97"/>
      <c r="BK58" s="132" t="s">
        <v>1686</v>
      </c>
      <c r="BN58" s="83" t="s">
        <v>74</v>
      </c>
      <c r="BP58" s="140" t="s">
        <v>1304</v>
      </c>
      <c r="BR58" s="133" t="s">
        <v>367</v>
      </c>
    </row>
    <row r="59" spans="3:70" x14ac:dyDescent="0.25">
      <c r="C59" s="95"/>
      <c r="D59" s="95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97"/>
      <c r="BA59" s="97"/>
      <c r="BB59" s="97"/>
      <c r="BC59" s="97"/>
      <c r="BD59" s="97"/>
      <c r="BE59" s="97"/>
      <c r="BK59" s="132" t="s">
        <v>1687</v>
      </c>
      <c r="BN59" s="83" t="s">
        <v>75</v>
      </c>
      <c r="BP59" s="140" t="s">
        <v>1305</v>
      </c>
      <c r="BR59" s="133" t="s">
        <v>368</v>
      </c>
    </row>
    <row r="60" spans="3:70" ht="25.5" x14ac:dyDescent="0.25">
      <c r="C60" s="95"/>
      <c r="D60" s="95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7"/>
      <c r="BE60" s="97"/>
      <c r="BK60" s="132" t="s">
        <v>1688</v>
      </c>
      <c r="BN60" s="83" t="s">
        <v>76</v>
      </c>
      <c r="BP60" s="140" t="s">
        <v>1306</v>
      </c>
      <c r="BR60" s="133" t="s">
        <v>369</v>
      </c>
    </row>
    <row r="61" spans="3:70" x14ac:dyDescent="0.25">
      <c r="C61" s="95"/>
      <c r="D61" s="95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97"/>
      <c r="BA61" s="97"/>
      <c r="BB61" s="97"/>
      <c r="BC61" s="97"/>
      <c r="BD61" s="97"/>
      <c r="BE61" s="97"/>
      <c r="BK61" s="132" t="s">
        <v>1689</v>
      </c>
      <c r="BN61" s="83" t="s">
        <v>77</v>
      </c>
      <c r="BP61" s="140" t="s">
        <v>1307</v>
      </c>
      <c r="BR61" s="133" t="s">
        <v>370</v>
      </c>
    </row>
    <row r="62" spans="3:70" x14ac:dyDescent="0.25">
      <c r="C62" s="95"/>
      <c r="D62" s="95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97"/>
      <c r="AZ62" s="97"/>
      <c r="BA62" s="97"/>
      <c r="BB62" s="97"/>
      <c r="BC62" s="97"/>
      <c r="BD62" s="97"/>
      <c r="BE62" s="97"/>
      <c r="BK62" s="132" t="s">
        <v>1690</v>
      </c>
      <c r="BN62" s="83" t="s">
        <v>78</v>
      </c>
      <c r="BP62" s="140" t="s">
        <v>1308</v>
      </c>
      <c r="BR62" s="133" t="s">
        <v>371</v>
      </c>
    </row>
    <row r="63" spans="3:70" x14ac:dyDescent="0.25">
      <c r="C63" s="95"/>
      <c r="D63" s="95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97"/>
      <c r="AW63" s="97"/>
      <c r="AX63" s="97"/>
      <c r="AY63" s="97"/>
      <c r="AZ63" s="97"/>
      <c r="BA63" s="97"/>
      <c r="BB63" s="97"/>
      <c r="BC63" s="97"/>
      <c r="BD63" s="97"/>
      <c r="BE63" s="97"/>
      <c r="BK63" s="132" t="s">
        <v>1691</v>
      </c>
      <c r="BN63" s="83" t="s">
        <v>79</v>
      </c>
      <c r="BP63" s="140" t="s">
        <v>1309</v>
      </c>
      <c r="BR63" s="133" t="s">
        <v>372</v>
      </c>
    </row>
    <row r="64" spans="3:70" x14ac:dyDescent="0.25">
      <c r="C64" s="95"/>
      <c r="D64" s="95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  <c r="AZ64" s="97"/>
      <c r="BA64" s="97"/>
      <c r="BB64" s="97"/>
      <c r="BC64" s="97"/>
      <c r="BD64" s="97"/>
      <c r="BE64" s="97"/>
      <c r="BK64" s="132" t="s">
        <v>1692</v>
      </c>
      <c r="BN64" s="83" t="s">
        <v>80</v>
      </c>
      <c r="BP64" s="140" t="s">
        <v>1310</v>
      </c>
      <c r="BR64" s="133" t="s">
        <v>373</v>
      </c>
    </row>
    <row r="65" spans="3:70" x14ac:dyDescent="0.25">
      <c r="C65" s="95"/>
      <c r="D65" s="95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K65" s="132" t="s">
        <v>1693</v>
      </c>
      <c r="BN65" s="83" t="s">
        <v>81</v>
      </c>
      <c r="BP65" s="140" t="s">
        <v>1311</v>
      </c>
      <c r="BR65" s="133" t="s">
        <v>374</v>
      </c>
    </row>
    <row r="66" spans="3:70" x14ac:dyDescent="0.25"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K66" s="132" t="s">
        <v>1694</v>
      </c>
      <c r="BN66" s="83" t="s">
        <v>82</v>
      </c>
      <c r="BP66" s="140" t="s">
        <v>1312</v>
      </c>
      <c r="BR66" s="133" t="s">
        <v>375</v>
      </c>
    </row>
    <row r="67" spans="3:70" ht="25.5" x14ac:dyDescent="0.25"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BK67" s="132" t="s">
        <v>1738</v>
      </c>
      <c r="BN67" s="83" t="s">
        <v>83</v>
      </c>
      <c r="BP67" s="140" t="s">
        <v>1313</v>
      </c>
      <c r="BR67" s="133" t="s">
        <v>376</v>
      </c>
    </row>
    <row r="68" spans="3:70" ht="25.5" x14ac:dyDescent="0.25"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BK68" s="132" t="s">
        <v>1739</v>
      </c>
      <c r="BN68" s="83" t="s">
        <v>84</v>
      </c>
      <c r="BP68" s="140" t="s">
        <v>1314</v>
      </c>
      <c r="BR68" s="133" t="s">
        <v>377</v>
      </c>
    </row>
    <row r="69" spans="3:70" x14ac:dyDescent="0.25"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BK69" s="132" t="s">
        <v>1740</v>
      </c>
      <c r="BN69" s="83" t="s">
        <v>85</v>
      </c>
      <c r="BP69" s="140" t="s">
        <v>1315</v>
      </c>
      <c r="BR69" s="133" t="s">
        <v>378</v>
      </c>
    </row>
    <row r="70" spans="3:70" x14ac:dyDescent="0.25">
      <c r="BK70" s="132" t="s">
        <v>593</v>
      </c>
      <c r="BN70" s="83" t="s">
        <v>86</v>
      </c>
      <c r="BP70" s="140" t="s">
        <v>1316</v>
      </c>
      <c r="BR70" s="133" t="s">
        <v>379</v>
      </c>
    </row>
    <row r="71" spans="3:70" x14ac:dyDescent="0.25">
      <c r="BK71" s="132" t="s">
        <v>597</v>
      </c>
      <c r="BN71" s="83" t="s">
        <v>87</v>
      </c>
      <c r="BP71" s="140" t="s">
        <v>1317</v>
      </c>
      <c r="BR71" s="133" t="s">
        <v>380</v>
      </c>
    </row>
    <row r="72" spans="3:70" x14ac:dyDescent="0.25">
      <c r="BK72" s="132" t="s">
        <v>687</v>
      </c>
      <c r="BN72" s="83" t="s">
        <v>88</v>
      </c>
      <c r="BP72" s="140" t="s">
        <v>1318</v>
      </c>
      <c r="BR72" s="133" t="s">
        <v>381</v>
      </c>
    </row>
    <row r="73" spans="3:70" x14ac:dyDescent="0.25">
      <c r="BK73" s="132" t="s">
        <v>819</v>
      </c>
      <c r="BN73" s="83" t="s">
        <v>89</v>
      </c>
      <c r="BP73" s="140" t="s">
        <v>1319</v>
      </c>
      <c r="BR73" s="133" t="s">
        <v>382</v>
      </c>
    </row>
    <row r="74" spans="3:70" x14ac:dyDescent="0.25">
      <c r="BK74" s="132" t="s">
        <v>825</v>
      </c>
      <c r="BN74" s="83" t="s">
        <v>90</v>
      </c>
      <c r="BP74" s="140" t="s">
        <v>1320</v>
      </c>
      <c r="BR74" s="133" t="s">
        <v>383</v>
      </c>
    </row>
    <row r="75" spans="3:70" x14ac:dyDescent="0.25">
      <c r="BK75" s="142" t="s">
        <v>1695</v>
      </c>
      <c r="BN75" s="83" t="s">
        <v>91</v>
      </c>
      <c r="BP75" s="140" t="s">
        <v>1321</v>
      </c>
      <c r="BR75" s="133" t="s">
        <v>384</v>
      </c>
    </row>
    <row r="76" spans="3:70" x14ac:dyDescent="0.25">
      <c r="BK76" s="142" t="s">
        <v>1696</v>
      </c>
      <c r="BN76" s="83" t="s">
        <v>92</v>
      </c>
      <c r="BP76" s="140" t="s">
        <v>1322</v>
      </c>
      <c r="BR76" s="133" t="s">
        <v>385</v>
      </c>
    </row>
    <row r="77" spans="3:70" ht="25.5" x14ac:dyDescent="0.25">
      <c r="BK77" s="142" t="s">
        <v>1697</v>
      </c>
      <c r="BN77" s="83" t="s">
        <v>93</v>
      </c>
      <c r="BP77" s="140" t="s">
        <v>1323</v>
      </c>
      <c r="BR77" s="133" t="s">
        <v>386</v>
      </c>
    </row>
    <row r="78" spans="3:70" ht="25.5" x14ac:dyDescent="0.25">
      <c r="BK78" s="142" t="s">
        <v>1698</v>
      </c>
      <c r="BN78" s="83" t="s">
        <v>94</v>
      </c>
      <c r="BP78" s="140" t="s">
        <v>1324</v>
      </c>
      <c r="BR78" s="133" t="s">
        <v>387</v>
      </c>
    </row>
    <row r="79" spans="3:70" x14ac:dyDescent="0.25">
      <c r="BK79" s="142" t="s">
        <v>1699</v>
      </c>
      <c r="BN79" s="83" t="s">
        <v>95</v>
      </c>
      <c r="BP79" s="140" t="s">
        <v>1325</v>
      </c>
      <c r="BR79" s="133" t="s">
        <v>388</v>
      </c>
    </row>
    <row r="80" spans="3:70" x14ac:dyDescent="0.25">
      <c r="BK80" s="142" t="s">
        <v>1700</v>
      </c>
      <c r="BN80" s="83" t="s">
        <v>96</v>
      </c>
      <c r="BP80" s="140" t="s">
        <v>1326</v>
      </c>
      <c r="BR80" s="133" t="s">
        <v>389</v>
      </c>
    </row>
    <row r="81" spans="63:70" x14ac:dyDescent="0.25">
      <c r="BK81" s="142" t="s">
        <v>1701</v>
      </c>
      <c r="BN81" s="83" t="s">
        <v>97</v>
      </c>
      <c r="BP81" s="140" t="s">
        <v>1327</v>
      </c>
      <c r="BR81" s="133" t="s">
        <v>390</v>
      </c>
    </row>
    <row r="82" spans="63:70" x14ac:dyDescent="0.25">
      <c r="BK82" s="142" t="s">
        <v>1702</v>
      </c>
      <c r="BN82" s="83" t="s">
        <v>98</v>
      </c>
      <c r="BP82" s="140" t="s">
        <v>1328</v>
      </c>
      <c r="BR82" s="133" t="s">
        <v>391</v>
      </c>
    </row>
    <row r="83" spans="63:70" ht="52.5" customHeight="1" x14ac:dyDescent="0.25">
      <c r="BK83" s="142" t="s">
        <v>1703</v>
      </c>
      <c r="BN83" s="83" t="s">
        <v>99</v>
      </c>
      <c r="BP83" s="140" t="s">
        <v>1329</v>
      </c>
      <c r="BR83" s="133" t="s">
        <v>392</v>
      </c>
    </row>
    <row r="84" spans="63:70" ht="66" customHeight="1" x14ac:dyDescent="0.25">
      <c r="BK84" s="142" t="s">
        <v>1704</v>
      </c>
      <c r="BN84" s="83" t="s">
        <v>100</v>
      </c>
      <c r="BP84" s="140" t="s">
        <v>1330</v>
      </c>
      <c r="BR84" s="133" t="s">
        <v>393</v>
      </c>
    </row>
    <row r="85" spans="63:70" ht="51" customHeight="1" x14ac:dyDescent="0.25">
      <c r="BK85" s="142" t="s">
        <v>1705</v>
      </c>
      <c r="BN85" s="83" t="s">
        <v>101</v>
      </c>
      <c r="BP85" s="140" t="s">
        <v>1331</v>
      </c>
      <c r="BR85" s="133" t="s">
        <v>394</v>
      </c>
    </row>
    <row r="86" spans="63:70" ht="66" customHeight="1" x14ac:dyDescent="0.25">
      <c r="BK86" s="142" t="s">
        <v>1706</v>
      </c>
      <c r="BN86" s="83" t="s">
        <v>102</v>
      </c>
      <c r="BP86" s="140" t="s">
        <v>1332</v>
      </c>
      <c r="BR86" s="133" t="s">
        <v>395</v>
      </c>
    </row>
    <row r="87" spans="63:70" x14ac:dyDescent="0.25">
      <c r="BK87" s="142" t="s">
        <v>1707</v>
      </c>
      <c r="BN87" s="83" t="s">
        <v>103</v>
      </c>
      <c r="BP87" s="140" t="s">
        <v>1333</v>
      </c>
      <c r="BR87" s="133" t="s">
        <v>396</v>
      </c>
    </row>
    <row r="88" spans="63:70" ht="25.5" x14ac:dyDescent="0.25">
      <c r="BK88" s="142" t="s">
        <v>1708</v>
      </c>
      <c r="BN88" s="83" t="s">
        <v>104</v>
      </c>
      <c r="BP88" s="140" t="s">
        <v>1334</v>
      </c>
      <c r="BR88" s="133" t="s">
        <v>397</v>
      </c>
    </row>
    <row r="89" spans="63:70" ht="60.75" customHeight="1" x14ac:dyDescent="0.25">
      <c r="BK89" s="142" t="s">
        <v>1709</v>
      </c>
      <c r="BN89" s="83" t="s">
        <v>105</v>
      </c>
      <c r="BP89" s="140" t="s">
        <v>1335</v>
      </c>
      <c r="BR89" s="133" t="s">
        <v>398</v>
      </c>
    </row>
    <row r="90" spans="63:70" x14ac:dyDescent="0.25">
      <c r="BK90" s="142" t="s">
        <v>1710</v>
      </c>
      <c r="BN90" s="83" t="s">
        <v>106</v>
      </c>
      <c r="BP90" s="140" t="s">
        <v>1336</v>
      </c>
      <c r="BR90" s="133" t="s">
        <v>399</v>
      </c>
    </row>
    <row r="91" spans="63:70" x14ac:dyDescent="0.25">
      <c r="BK91" s="142" t="s">
        <v>1711</v>
      </c>
      <c r="BN91" s="83" t="s">
        <v>107</v>
      </c>
      <c r="BP91" s="140" t="s">
        <v>1337</v>
      </c>
      <c r="BR91" s="133" t="s">
        <v>400</v>
      </c>
    </row>
    <row r="92" spans="63:70" ht="34.5" customHeight="1" x14ac:dyDescent="0.25">
      <c r="BK92" s="142" t="s">
        <v>1712</v>
      </c>
      <c r="BN92" s="83" t="s">
        <v>108</v>
      </c>
      <c r="BP92" s="140" t="s">
        <v>1338</v>
      </c>
      <c r="BR92" s="133" t="s">
        <v>401</v>
      </c>
    </row>
    <row r="93" spans="63:70" x14ac:dyDescent="0.25">
      <c r="BK93" s="142" t="s">
        <v>1713</v>
      </c>
      <c r="BN93" s="83" t="s">
        <v>109</v>
      </c>
      <c r="BP93" s="140" t="s">
        <v>1339</v>
      </c>
      <c r="BR93" s="133" t="s">
        <v>402</v>
      </c>
    </row>
    <row r="94" spans="63:70" ht="34.5" customHeight="1" x14ac:dyDescent="0.25">
      <c r="BK94" s="142" t="s">
        <v>1714</v>
      </c>
      <c r="BN94" s="83" t="s">
        <v>110</v>
      </c>
      <c r="BP94" s="140" t="s">
        <v>1340</v>
      </c>
      <c r="BR94" s="133" t="s">
        <v>403</v>
      </c>
    </row>
    <row r="95" spans="63:70" ht="25.5" x14ac:dyDescent="0.25">
      <c r="BK95" s="142" t="s">
        <v>1715</v>
      </c>
      <c r="BN95" s="83" t="s">
        <v>111</v>
      </c>
      <c r="BP95" s="140" t="s">
        <v>1341</v>
      </c>
      <c r="BR95" s="133" t="s">
        <v>404</v>
      </c>
    </row>
    <row r="96" spans="63:70" ht="25.5" x14ac:dyDescent="0.25">
      <c r="BK96" s="142" t="s">
        <v>1716</v>
      </c>
      <c r="BN96" s="83" t="s">
        <v>112</v>
      </c>
      <c r="BP96" s="140" t="s">
        <v>1342</v>
      </c>
      <c r="BR96" s="133" t="s">
        <v>405</v>
      </c>
    </row>
    <row r="97" spans="63:70" x14ac:dyDescent="0.25">
      <c r="BK97" s="142" t="s">
        <v>1717</v>
      </c>
      <c r="BN97" s="83" t="s">
        <v>113</v>
      </c>
      <c r="BP97" s="140" t="s">
        <v>1343</v>
      </c>
      <c r="BR97" s="133" t="s">
        <v>406</v>
      </c>
    </row>
    <row r="98" spans="63:70" ht="42.75" customHeight="1" x14ac:dyDescent="0.25">
      <c r="BK98" s="142" t="s">
        <v>1718</v>
      </c>
      <c r="BN98" s="83" t="s">
        <v>114</v>
      </c>
      <c r="BP98" s="140" t="s">
        <v>1344</v>
      </c>
      <c r="BR98" s="133" t="s">
        <v>407</v>
      </c>
    </row>
    <row r="99" spans="63:70" ht="68.25" customHeight="1" x14ac:dyDescent="0.25">
      <c r="BK99" s="143" t="s">
        <v>1719</v>
      </c>
      <c r="BN99" s="83" t="s">
        <v>115</v>
      </c>
      <c r="BP99" s="140" t="s">
        <v>1345</v>
      </c>
      <c r="BR99" s="133" t="s">
        <v>408</v>
      </c>
    </row>
    <row r="100" spans="63:70" x14ac:dyDescent="0.25">
      <c r="BK100" s="142" t="s">
        <v>1720</v>
      </c>
      <c r="BN100" s="83" t="s">
        <v>116</v>
      </c>
      <c r="BP100" s="140" t="s">
        <v>1346</v>
      </c>
      <c r="BR100" s="133" t="s">
        <v>409</v>
      </c>
    </row>
    <row r="101" spans="63:70" x14ac:dyDescent="0.25">
      <c r="BK101" s="142" t="s">
        <v>1721</v>
      </c>
      <c r="BN101" s="83" t="s">
        <v>117</v>
      </c>
      <c r="BP101" s="140" t="s">
        <v>1347</v>
      </c>
      <c r="BR101" s="133" t="s">
        <v>410</v>
      </c>
    </row>
    <row r="102" spans="63:70" x14ac:dyDescent="0.25">
      <c r="BK102" s="142" t="s">
        <v>1722</v>
      </c>
      <c r="BN102" s="83" t="s">
        <v>118</v>
      </c>
      <c r="BP102" s="140" t="s">
        <v>1348</v>
      </c>
      <c r="BR102" s="133" t="s">
        <v>411</v>
      </c>
    </row>
    <row r="103" spans="63:70" x14ac:dyDescent="0.25">
      <c r="BK103" s="142" t="s">
        <v>1723</v>
      </c>
      <c r="BN103" s="83" t="s">
        <v>119</v>
      </c>
      <c r="BP103" s="140" t="s">
        <v>1349</v>
      </c>
      <c r="BR103" s="133" t="s">
        <v>412</v>
      </c>
    </row>
    <row r="104" spans="63:70" ht="25.5" x14ac:dyDescent="0.25">
      <c r="BK104" s="142" t="s">
        <v>1724</v>
      </c>
      <c r="BN104" s="83" t="s">
        <v>120</v>
      </c>
      <c r="BP104" s="140" t="s">
        <v>1350</v>
      </c>
      <c r="BR104" s="133" t="s">
        <v>413</v>
      </c>
    </row>
    <row r="105" spans="63:70" x14ac:dyDescent="0.25">
      <c r="BK105" s="142" t="s">
        <v>1725</v>
      </c>
      <c r="BN105" s="83" t="s">
        <v>121</v>
      </c>
      <c r="BP105" s="140" t="s">
        <v>1351</v>
      </c>
      <c r="BR105" s="133" t="s">
        <v>414</v>
      </c>
    </row>
    <row r="106" spans="63:70" x14ac:dyDescent="0.25">
      <c r="BK106" s="142" t="s">
        <v>1726</v>
      </c>
      <c r="BN106" s="83" t="s">
        <v>122</v>
      </c>
      <c r="BP106" s="140" t="s">
        <v>1352</v>
      </c>
      <c r="BR106" s="133" t="s">
        <v>415</v>
      </c>
    </row>
    <row r="107" spans="63:70" ht="25.5" x14ac:dyDescent="0.25">
      <c r="BK107" s="142" t="s">
        <v>1727</v>
      </c>
      <c r="BN107" s="83" t="s">
        <v>123</v>
      </c>
      <c r="BP107" s="140" t="s">
        <v>1353</v>
      </c>
      <c r="BR107" s="133" t="s">
        <v>416</v>
      </c>
    </row>
    <row r="108" spans="63:70" ht="42" customHeight="1" x14ac:dyDescent="0.25">
      <c r="BK108" s="142" t="s">
        <v>1728</v>
      </c>
      <c r="BN108" s="83" t="s">
        <v>124</v>
      </c>
      <c r="BP108" s="140" t="s">
        <v>1354</v>
      </c>
      <c r="BR108" s="133" t="s">
        <v>417</v>
      </c>
    </row>
    <row r="109" spans="63:70" x14ac:dyDescent="0.25">
      <c r="BK109" s="142" t="s">
        <v>1729</v>
      </c>
      <c r="BN109" s="83" t="s">
        <v>125</v>
      </c>
      <c r="BP109" s="140" t="s">
        <v>1355</v>
      </c>
      <c r="BR109" s="133" t="s">
        <v>418</v>
      </c>
    </row>
    <row r="110" spans="63:70" ht="30.75" customHeight="1" x14ac:dyDescent="0.25">
      <c r="BK110" s="142" t="s">
        <v>1730</v>
      </c>
      <c r="BN110" s="83" t="s">
        <v>126</v>
      </c>
      <c r="BP110" s="140" t="s">
        <v>1356</v>
      </c>
      <c r="BR110" s="133" t="s">
        <v>419</v>
      </c>
    </row>
    <row r="111" spans="63:70" x14ac:dyDescent="0.25">
      <c r="BK111" s="142" t="s">
        <v>1731</v>
      </c>
      <c r="BN111" s="83" t="s">
        <v>127</v>
      </c>
      <c r="BP111" s="140" t="s">
        <v>1357</v>
      </c>
      <c r="BR111" s="133" t="s">
        <v>420</v>
      </c>
    </row>
    <row r="112" spans="63:70" x14ac:dyDescent="0.25">
      <c r="BK112" s="142" t="s">
        <v>1732</v>
      </c>
      <c r="BN112" s="83" t="s">
        <v>128</v>
      </c>
      <c r="BP112" s="140" t="s">
        <v>1358</v>
      </c>
      <c r="BR112" s="133" t="s">
        <v>421</v>
      </c>
    </row>
    <row r="113" spans="63:70" x14ac:dyDescent="0.25">
      <c r="BK113" s="142" t="s">
        <v>1733</v>
      </c>
      <c r="BN113" s="83" t="s">
        <v>129</v>
      </c>
      <c r="BP113" s="140" t="s">
        <v>1359</v>
      </c>
      <c r="BR113" s="133" t="s">
        <v>422</v>
      </c>
    </row>
    <row r="114" spans="63:70" x14ac:dyDescent="0.25">
      <c r="BK114" s="144" t="s">
        <v>1734</v>
      </c>
      <c r="BN114" s="83" t="s">
        <v>130</v>
      </c>
      <c r="BP114" s="140" t="s">
        <v>1360</v>
      </c>
      <c r="BR114" s="133" t="s">
        <v>423</v>
      </c>
    </row>
    <row r="115" spans="63:70" x14ac:dyDescent="0.25">
      <c r="BK115" s="142" t="s">
        <v>1735</v>
      </c>
      <c r="BN115" s="83" t="s">
        <v>131</v>
      </c>
      <c r="BP115" s="140" t="s">
        <v>1361</v>
      </c>
      <c r="BR115" s="133" t="s">
        <v>424</v>
      </c>
    </row>
    <row r="116" spans="63:70" x14ac:dyDescent="0.25">
      <c r="BK116" s="142" t="s">
        <v>1736</v>
      </c>
      <c r="BN116" s="83" t="s">
        <v>132</v>
      </c>
      <c r="BP116" s="140" t="s">
        <v>1362</v>
      </c>
      <c r="BR116" s="133" t="s">
        <v>425</v>
      </c>
    </row>
    <row r="117" spans="63:70" x14ac:dyDescent="0.25">
      <c r="BK117" s="145" t="s">
        <v>1737</v>
      </c>
      <c r="BN117" s="83" t="s">
        <v>133</v>
      </c>
      <c r="BP117" s="140" t="s">
        <v>1363</v>
      </c>
      <c r="BR117" s="133" t="s">
        <v>426</v>
      </c>
    </row>
    <row r="118" spans="63:70" x14ac:dyDescent="0.25">
      <c r="BN118" s="83" t="s">
        <v>134</v>
      </c>
      <c r="BP118" s="140" t="s">
        <v>1364</v>
      </c>
      <c r="BR118" s="133" t="s">
        <v>427</v>
      </c>
    </row>
    <row r="119" spans="63:70" ht="25.5" x14ac:dyDescent="0.25">
      <c r="BN119" s="83" t="s">
        <v>135</v>
      </c>
      <c r="BP119" s="140" t="s">
        <v>1365</v>
      </c>
      <c r="BR119" s="133" t="s">
        <v>428</v>
      </c>
    </row>
    <row r="120" spans="63:70" ht="25.5" x14ac:dyDescent="0.25">
      <c r="BN120" s="83" t="s">
        <v>136</v>
      </c>
      <c r="BP120" s="140" t="s">
        <v>1366</v>
      </c>
      <c r="BR120" s="133" t="s">
        <v>429</v>
      </c>
    </row>
    <row r="121" spans="63:70" ht="25.5" x14ac:dyDescent="0.25">
      <c r="BN121" s="83" t="s">
        <v>137</v>
      </c>
      <c r="BP121" s="140" t="s">
        <v>1367</v>
      </c>
      <c r="BR121" s="133" t="s">
        <v>430</v>
      </c>
    </row>
    <row r="122" spans="63:70" ht="25.5" x14ac:dyDescent="0.25">
      <c r="BN122" s="83" t="s">
        <v>138</v>
      </c>
      <c r="BP122" s="140" t="s">
        <v>1368</v>
      </c>
      <c r="BR122" s="133" t="s">
        <v>431</v>
      </c>
    </row>
    <row r="123" spans="63:70" ht="25.5" x14ac:dyDescent="0.25">
      <c r="BN123" s="83" t="s">
        <v>139</v>
      </c>
      <c r="BP123" s="140" t="s">
        <v>1369</v>
      </c>
      <c r="BR123" s="133" t="s">
        <v>432</v>
      </c>
    </row>
    <row r="124" spans="63:70" x14ac:dyDescent="0.25">
      <c r="BN124" s="83" t="s">
        <v>140</v>
      </c>
      <c r="BP124" s="140" t="s">
        <v>1370</v>
      </c>
      <c r="BR124" s="133" t="s">
        <v>433</v>
      </c>
    </row>
    <row r="125" spans="63:70" x14ac:dyDescent="0.25">
      <c r="BN125" s="83" t="s">
        <v>141</v>
      </c>
      <c r="BP125" s="140" t="s">
        <v>1371</v>
      </c>
      <c r="BR125" s="133" t="s">
        <v>434</v>
      </c>
    </row>
    <row r="126" spans="63:70" x14ac:dyDescent="0.25">
      <c r="BN126" s="83" t="s">
        <v>142</v>
      </c>
      <c r="BP126" s="140" t="s">
        <v>1372</v>
      </c>
      <c r="BR126" s="133" t="s">
        <v>435</v>
      </c>
    </row>
    <row r="127" spans="63:70" ht="25.5" x14ac:dyDescent="0.25">
      <c r="BN127" s="83" t="s">
        <v>143</v>
      </c>
      <c r="BP127" s="140" t="s">
        <v>1373</v>
      </c>
      <c r="BR127" s="133" t="s">
        <v>436</v>
      </c>
    </row>
    <row r="128" spans="63:70" x14ac:dyDescent="0.25">
      <c r="BN128" s="83" t="s">
        <v>144</v>
      </c>
      <c r="BP128" s="140" t="s">
        <v>1374</v>
      </c>
      <c r="BR128" s="133" t="s">
        <v>437</v>
      </c>
    </row>
    <row r="129" spans="66:70" ht="25.5" x14ac:dyDescent="0.25">
      <c r="BN129" s="83" t="s">
        <v>145</v>
      </c>
      <c r="BP129" s="140" t="s">
        <v>1375</v>
      </c>
      <c r="BR129" s="133" t="s">
        <v>438</v>
      </c>
    </row>
    <row r="130" spans="66:70" x14ac:dyDescent="0.25">
      <c r="BN130" s="83" t="s">
        <v>146</v>
      </c>
      <c r="BP130" s="140" t="s">
        <v>1376</v>
      </c>
      <c r="BR130" s="133" t="s">
        <v>439</v>
      </c>
    </row>
    <row r="131" spans="66:70" x14ac:dyDescent="0.25">
      <c r="BN131" s="83" t="s">
        <v>147</v>
      </c>
      <c r="BP131" s="140" t="s">
        <v>1377</v>
      </c>
      <c r="BR131" s="133" t="s">
        <v>440</v>
      </c>
    </row>
    <row r="132" spans="66:70" x14ac:dyDescent="0.25">
      <c r="BN132" s="83" t="s">
        <v>148</v>
      </c>
      <c r="BP132" s="140" t="s">
        <v>1378</v>
      </c>
      <c r="BR132" s="133" t="s">
        <v>441</v>
      </c>
    </row>
    <row r="133" spans="66:70" x14ac:dyDescent="0.25">
      <c r="BN133" s="83" t="s">
        <v>149</v>
      </c>
      <c r="BP133" s="140" t="s">
        <v>1379</v>
      </c>
      <c r="BR133" s="133" t="s">
        <v>442</v>
      </c>
    </row>
    <row r="134" spans="66:70" x14ac:dyDescent="0.25">
      <c r="BN134" s="83" t="s">
        <v>150</v>
      </c>
      <c r="BP134" s="140" t="s">
        <v>1380</v>
      </c>
      <c r="BR134" s="133" t="s">
        <v>443</v>
      </c>
    </row>
    <row r="135" spans="66:70" x14ac:dyDescent="0.25">
      <c r="BN135" s="83" t="s">
        <v>151</v>
      </c>
      <c r="BP135" s="140" t="s">
        <v>1381</v>
      </c>
      <c r="BR135" s="133" t="s">
        <v>444</v>
      </c>
    </row>
    <row r="136" spans="66:70" ht="25.5" x14ac:dyDescent="0.25">
      <c r="BN136" s="83" t="s">
        <v>152</v>
      </c>
      <c r="BP136" s="140" t="s">
        <v>1382</v>
      </c>
      <c r="BR136" s="133" t="s">
        <v>445</v>
      </c>
    </row>
    <row r="137" spans="66:70" x14ac:dyDescent="0.25">
      <c r="BN137" s="83" t="s">
        <v>153</v>
      </c>
      <c r="BP137" s="140" t="s">
        <v>1383</v>
      </c>
      <c r="BR137" s="133" t="s">
        <v>446</v>
      </c>
    </row>
    <row r="138" spans="66:70" ht="25.5" x14ac:dyDescent="0.25">
      <c r="BN138" s="83" t="s">
        <v>154</v>
      </c>
      <c r="BP138" s="140" t="s">
        <v>1384</v>
      </c>
      <c r="BR138" s="133" t="s">
        <v>447</v>
      </c>
    </row>
    <row r="139" spans="66:70" ht="25.5" x14ac:dyDescent="0.25">
      <c r="BN139" s="83" t="s">
        <v>155</v>
      </c>
      <c r="BP139" s="140" t="s">
        <v>1385</v>
      </c>
      <c r="BR139" s="133" t="s">
        <v>448</v>
      </c>
    </row>
    <row r="140" spans="66:70" ht="38.25" x14ac:dyDescent="0.25">
      <c r="BN140" s="83" t="s">
        <v>156</v>
      </c>
      <c r="BP140" s="140" t="s">
        <v>1386</v>
      </c>
      <c r="BR140" s="133" t="s">
        <v>449</v>
      </c>
    </row>
    <row r="141" spans="66:70" x14ac:dyDescent="0.25">
      <c r="BN141" s="83" t="s">
        <v>157</v>
      </c>
      <c r="BP141" s="140" t="s">
        <v>1387</v>
      </c>
      <c r="BR141" s="133" t="s">
        <v>450</v>
      </c>
    </row>
    <row r="142" spans="66:70" x14ac:dyDescent="0.25">
      <c r="BN142" s="83" t="s">
        <v>158</v>
      </c>
      <c r="BP142" s="140" t="s">
        <v>1388</v>
      </c>
      <c r="BR142" s="133" t="s">
        <v>451</v>
      </c>
    </row>
    <row r="143" spans="66:70" x14ac:dyDescent="0.25">
      <c r="BN143" s="83" t="s">
        <v>159</v>
      </c>
      <c r="BP143" s="140" t="s">
        <v>1389</v>
      </c>
      <c r="BR143" s="133" t="s">
        <v>452</v>
      </c>
    </row>
    <row r="144" spans="66:70" ht="25.5" x14ac:dyDescent="0.25">
      <c r="BN144" s="83" t="s">
        <v>160</v>
      </c>
      <c r="BP144" s="140" t="s">
        <v>1390</v>
      </c>
      <c r="BR144" s="133" t="s">
        <v>453</v>
      </c>
    </row>
    <row r="145" spans="66:70" x14ac:dyDescent="0.25">
      <c r="BN145" s="83" t="s">
        <v>161</v>
      </c>
      <c r="BP145" s="140" t="s">
        <v>1391</v>
      </c>
      <c r="BR145" s="133" t="s">
        <v>454</v>
      </c>
    </row>
    <row r="146" spans="66:70" x14ac:dyDescent="0.25">
      <c r="BN146" s="83" t="s">
        <v>162</v>
      </c>
      <c r="BP146" s="140" t="s">
        <v>1392</v>
      </c>
      <c r="BR146" s="133" t="s">
        <v>455</v>
      </c>
    </row>
    <row r="147" spans="66:70" x14ac:dyDescent="0.25">
      <c r="BN147" s="83" t="s">
        <v>163</v>
      </c>
      <c r="BP147" s="140" t="s">
        <v>1393</v>
      </c>
      <c r="BR147" s="133" t="s">
        <v>456</v>
      </c>
    </row>
    <row r="148" spans="66:70" x14ac:dyDescent="0.25">
      <c r="BN148" s="83" t="s">
        <v>164</v>
      </c>
      <c r="BP148" s="140" t="s">
        <v>1394</v>
      </c>
      <c r="BR148" s="133" t="s">
        <v>457</v>
      </c>
    </row>
    <row r="149" spans="66:70" ht="38.25" x14ac:dyDescent="0.25">
      <c r="BN149" s="83" t="s">
        <v>165</v>
      </c>
      <c r="BP149" s="140" t="s">
        <v>1395</v>
      </c>
      <c r="BR149" s="133" t="s">
        <v>458</v>
      </c>
    </row>
    <row r="150" spans="66:70" ht="25.5" x14ac:dyDescent="0.25">
      <c r="BN150" s="83" t="s">
        <v>166</v>
      </c>
      <c r="BP150" s="140" t="s">
        <v>1396</v>
      </c>
      <c r="BR150" s="133" t="s">
        <v>459</v>
      </c>
    </row>
    <row r="151" spans="66:70" x14ac:dyDescent="0.25">
      <c r="BN151" s="83" t="s">
        <v>167</v>
      </c>
      <c r="BP151" s="140" t="s">
        <v>1397</v>
      </c>
      <c r="BR151" s="133" t="s">
        <v>460</v>
      </c>
    </row>
    <row r="152" spans="66:70" x14ac:dyDescent="0.25">
      <c r="BN152" s="83" t="s">
        <v>168</v>
      </c>
      <c r="BP152" s="140" t="s">
        <v>1398</v>
      </c>
      <c r="BR152" s="133" t="s">
        <v>461</v>
      </c>
    </row>
    <row r="153" spans="66:70" x14ac:dyDescent="0.25">
      <c r="BN153" s="83" t="s">
        <v>169</v>
      </c>
      <c r="BP153" s="140" t="s">
        <v>1399</v>
      </c>
      <c r="BR153" s="133" t="s">
        <v>462</v>
      </c>
    </row>
    <row r="154" spans="66:70" x14ac:dyDescent="0.25">
      <c r="BN154" s="83" t="s">
        <v>170</v>
      </c>
      <c r="BP154" s="140" t="s">
        <v>1400</v>
      </c>
      <c r="BR154" s="133" t="s">
        <v>463</v>
      </c>
    </row>
    <row r="155" spans="66:70" x14ac:dyDescent="0.25">
      <c r="BN155" s="83" t="s">
        <v>171</v>
      </c>
      <c r="BP155" s="140" t="s">
        <v>1401</v>
      </c>
      <c r="BR155" s="133" t="s">
        <v>464</v>
      </c>
    </row>
    <row r="156" spans="66:70" x14ac:dyDescent="0.25">
      <c r="BN156" s="83" t="s">
        <v>172</v>
      </c>
      <c r="BP156" s="140" t="s">
        <v>1402</v>
      </c>
      <c r="BR156" s="133" t="s">
        <v>465</v>
      </c>
    </row>
    <row r="157" spans="66:70" x14ac:dyDescent="0.25">
      <c r="BN157" s="83" t="s">
        <v>173</v>
      </c>
      <c r="BP157" s="140" t="s">
        <v>1403</v>
      </c>
      <c r="BR157" s="133" t="s">
        <v>466</v>
      </c>
    </row>
    <row r="158" spans="66:70" x14ac:dyDescent="0.25">
      <c r="BN158" s="83" t="s">
        <v>174</v>
      </c>
      <c r="BP158" s="140" t="s">
        <v>1404</v>
      </c>
      <c r="BR158" s="133" t="s">
        <v>467</v>
      </c>
    </row>
    <row r="159" spans="66:70" x14ac:dyDescent="0.25">
      <c r="BN159" s="83" t="s">
        <v>175</v>
      </c>
      <c r="BP159" s="140" t="s">
        <v>1405</v>
      </c>
      <c r="BR159" s="133" t="s">
        <v>468</v>
      </c>
    </row>
    <row r="160" spans="66:70" x14ac:dyDescent="0.25">
      <c r="BN160" s="83" t="s">
        <v>176</v>
      </c>
      <c r="BP160" s="140" t="s">
        <v>1406</v>
      </c>
      <c r="BR160" s="133" t="s">
        <v>469</v>
      </c>
    </row>
    <row r="161" spans="66:70" x14ac:dyDescent="0.25">
      <c r="BN161" s="83" t="s">
        <v>177</v>
      </c>
      <c r="BP161" s="140" t="s">
        <v>1407</v>
      </c>
      <c r="BR161" s="133" t="s">
        <v>470</v>
      </c>
    </row>
    <row r="162" spans="66:70" x14ac:dyDescent="0.25">
      <c r="BN162" s="83" t="s">
        <v>178</v>
      </c>
      <c r="BP162" s="140" t="s">
        <v>1408</v>
      </c>
      <c r="BR162" s="133" t="s">
        <v>471</v>
      </c>
    </row>
    <row r="163" spans="66:70" x14ac:dyDescent="0.25">
      <c r="BN163" s="83" t="s">
        <v>179</v>
      </c>
      <c r="BP163" s="140" t="s">
        <v>1409</v>
      </c>
      <c r="BR163" s="133" t="s">
        <v>472</v>
      </c>
    </row>
    <row r="164" spans="66:70" x14ac:dyDescent="0.25">
      <c r="BN164" s="83" t="s">
        <v>180</v>
      </c>
      <c r="BP164" s="140" t="s">
        <v>1410</v>
      </c>
      <c r="BR164" s="133" t="s">
        <v>473</v>
      </c>
    </row>
    <row r="165" spans="66:70" x14ac:dyDescent="0.25">
      <c r="BN165" s="83" t="s">
        <v>181</v>
      </c>
      <c r="BP165" s="140" t="s">
        <v>1411</v>
      </c>
      <c r="BR165" s="133" t="s">
        <v>474</v>
      </c>
    </row>
    <row r="166" spans="66:70" ht="25.5" x14ac:dyDescent="0.25">
      <c r="BN166" s="83" t="s">
        <v>182</v>
      </c>
      <c r="BP166" s="140" t="s">
        <v>1412</v>
      </c>
      <c r="BR166" s="133" t="s">
        <v>475</v>
      </c>
    </row>
    <row r="167" spans="66:70" x14ac:dyDescent="0.25">
      <c r="BN167" s="83" t="s">
        <v>183</v>
      </c>
      <c r="BP167" s="140" t="s">
        <v>1413</v>
      </c>
      <c r="BR167" s="133" t="s">
        <v>476</v>
      </c>
    </row>
    <row r="168" spans="66:70" ht="25.5" x14ac:dyDescent="0.25">
      <c r="BN168" s="83" t="s">
        <v>184</v>
      </c>
      <c r="BP168" s="140" t="s">
        <v>1414</v>
      </c>
      <c r="BR168" s="133" t="s">
        <v>477</v>
      </c>
    </row>
    <row r="169" spans="66:70" ht="25.5" x14ac:dyDescent="0.25">
      <c r="BN169" s="83" t="s">
        <v>185</v>
      </c>
      <c r="BP169" s="140" t="s">
        <v>1415</v>
      </c>
      <c r="BR169" s="133" t="s">
        <v>478</v>
      </c>
    </row>
    <row r="170" spans="66:70" ht="25.5" x14ac:dyDescent="0.25">
      <c r="BN170" s="83" t="s">
        <v>186</v>
      </c>
      <c r="BP170" s="140" t="s">
        <v>1416</v>
      </c>
      <c r="BR170" s="133" t="s">
        <v>479</v>
      </c>
    </row>
    <row r="171" spans="66:70" x14ac:dyDescent="0.25">
      <c r="BN171" s="83" t="s">
        <v>187</v>
      </c>
      <c r="BP171" s="140" t="s">
        <v>1417</v>
      </c>
      <c r="BR171" s="133" t="s">
        <v>480</v>
      </c>
    </row>
    <row r="172" spans="66:70" x14ac:dyDescent="0.25">
      <c r="BN172" s="83" t="s">
        <v>188</v>
      </c>
      <c r="BP172" s="140" t="s">
        <v>1418</v>
      </c>
      <c r="BR172" s="133" t="s">
        <v>481</v>
      </c>
    </row>
    <row r="173" spans="66:70" x14ac:dyDescent="0.25">
      <c r="BN173" s="83" t="s">
        <v>189</v>
      </c>
      <c r="BP173" s="140" t="s">
        <v>1419</v>
      </c>
      <c r="BR173" s="133" t="s">
        <v>482</v>
      </c>
    </row>
    <row r="174" spans="66:70" x14ac:dyDescent="0.25">
      <c r="BN174" s="83" t="s">
        <v>190</v>
      </c>
      <c r="BP174" s="140" t="s">
        <v>1420</v>
      </c>
      <c r="BR174" s="133" t="s">
        <v>483</v>
      </c>
    </row>
    <row r="175" spans="66:70" x14ac:dyDescent="0.25">
      <c r="BN175" s="83" t="s">
        <v>191</v>
      </c>
      <c r="BP175" s="140" t="s">
        <v>1421</v>
      </c>
      <c r="BR175" s="133" t="s">
        <v>484</v>
      </c>
    </row>
    <row r="176" spans="66:70" ht="25.5" x14ac:dyDescent="0.25">
      <c r="BN176" s="83" t="s">
        <v>192</v>
      </c>
      <c r="BP176" s="140" t="s">
        <v>1422</v>
      </c>
      <c r="BR176" s="133" t="s">
        <v>485</v>
      </c>
    </row>
    <row r="177" spans="66:70" ht="25.5" x14ac:dyDescent="0.25">
      <c r="BN177" s="83" t="s">
        <v>193</v>
      </c>
      <c r="BP177" s="140" t="s">
        <v>1423</v>
      </c>
      <c r="BR177" s="133" t="s">
        <v>486</v>
      </c>
    </row>
    <row r="178" spans="66:70" ht="25.5" x14ac:dyDescent="0.25">
      <c r="BN178" s="83" t="s">
        <v>194</v>
      </c>
      <c r="BP178" s="140" t="s">
        <v>1424</v>
      </c>
      <c r="BR178" s="133" t="s">
        <v>487</v>
      </c>
    </row>
    <row r="179" spans="66:70" x14ac:dyDescent="0.25">
      <c r="BN179" s="83" t="s">
        <v>195</v>
      </c>
      <c r="BP179" s="140" t="s">
        <v>1425</v>
      </c>
      <c r="BR179" s="133" t="s">
        <v>488</v>
      </c>
    </row>
    <row r="180" spans="66:70" x14ac:dyDescent="0.25">
      <c r="BN180" s="83" t="s">
        <v>196</v>
      </c>
      <c r="BP180" s="140" t="s">
        <v>1426</v>
      </c>
      <c r="BR180" s="133" t="s">
        <v>489</v>
      </c>
    </row>
    <row r="181" spans="66:70" x14ac:dyDescent="0.25">
      <c r="BN181" s="83" t="s">
        <v>197</v>
      </c>
      <c r="BP181" s="140" t="s">
        <v>1427</v>
      </c>
      <c r="BR181" s="133" t="s">
        <v>490</v>
      </c>
    </row>
    <row r="182" spans="66:70" x14ac:dyDescent="0.25">
      <c r="BN182" s="83" t="s">
        <v>198</v>
      </c>
      <c r="BP182" s="140" t="s">
        <v>1428</v>
      </c>
      <c r="BR182" s="133" t="s">
        <v>491</v>
      </c>
    </row>
    <row r="183" spans="66:70" ht="25.5" x14ac:dyDescent="0.25">
      <c r="BN183" s="83" t="s">
        <v>199</v>
      </c>
      <c r="BP183" s="140" t="s">
        <v>1429</v>
      </c>
      <c r="BR183" s="133" t="s">
        <v>492</v>
      </c>
    </row>
    <row r="184" spans="66:70" x14ac:dyDescent="0.25">
      <c r="BN184" s="83" t="s">
        <v>200</v>
      </c>
      <c r="BP184" s="140" t="s">
        <v>1430</v>
      </c>
      <c r="BR184" s="133" t="s">
        <v>493</v>
      </c>
    </row>
    <row r="185" spans="66:70" x14ac:dyDescent="0.25">
      <c r="BN185" s="83" t="s">
        <v>201</v>
      </c>
      <c r="BP185" s="140" t="s">
        <v>1431</v>
      </c>
      <c r="BR185" s="133" t="s">
        <v>494</v>
      </c>
    </row>
    <row r="186" spans="66:70" x14ac:dyDescent="0.25">
      <c r="BN186" s="83" t="s">
        <v>202</v>
      </c>
      <c r="BP186" s="140" t="s">
        <v>1432</v>
      </c>
      <c r="BR186" s="133" t="s">
        <v>495</v>
      </c>
    </row>
    <row r="187" spans="66:70" x14ac:dyDescent="0.25">
      <c r="BN187" s="83" t="s">
        <v>203</v>
      </c>
      <c r="BP187" s="140" t="s">
        <v>1433</v>
      </c>
      <c r="BR187" s="133" t="s">
        <v>496</v>
      </c>
    </row>
    <row r="188" spans="66:70" ht="25.5" x14ac:dyDescent="0.25">
      <c r="BN188" s="83" t="s">
        <v>204</v>
      </c>
      <c r="BP188" s="140" t="s">
        <v>1434</v>
      </c>
      <c r="BR188" s="133" t="s">
        <v>497</v>
      </c>
    </row>
    <row r="189" spans="66:70" x14ac:dyDescent="0.25">
      <c r="BN189" s="83" t="s">
        <v>205</v>
      </c>
      <c r="BP189" s="140" t="s">
        <v>1435</v>
      </c>
      <c r="BR189" s="133" t="s">
        <v>498</v>
      </c>
    </row>
    <row r="190" spans="66:70" x14ac:dyDescent="0.25">
      <c r="BN190" s="83" t="s">
        <v>206</v>
      </c>
      <c r="BP190" s="140" t="s">
        <v>1436</v>
      </c>
      <c r="BR190" s="133" t="s">
        <v>499</v>
      </c>
    </row>
    <row r="191" spans="66:70" x14ac:dyDescent="0.25">
      <c r="BN191" s="83" t="s">
        <v>207</v>
      </c>
      <c r="BP191" s="140" t="s">
        <v>1437</v>
      </c>
      <c r="BR191" s="133" t="s">
        <v>500</v>
      </c>
    </row>
    <row r="192" spans="66:70" x14ac:dyDescent="0.25">
      <c r="BN192" s="83" t="s">
        <v>208</v>
      </c>
      <c r="BP192" s="140" t="s">
        <v>1438</v>
      </c>
      <c r="BR192" s="133" t="s">
        <v>501</v>
      </c>
    </row>
    <row r="193" spans="66:70" x14ac:dyDescent="0.25">
      <c r="BN193" s="83" t="s">
        <v>209</v>
      </c>
      <c r="BP193" s="140" t="s">
        <v>1439</v>
      </c>
      <c r="BR193" s="133" t="s">
        <v>502</v>
      </c>
    </row>
    <row r="194" spans="66:70" x14ac:dyDescent="0.25">
      <c r="BN194" s="83" t="s">
        <v>210</v>
      </c>
      <c r="BP194" s="140" t="s">
        <v>1440</v>
      </c>
      <c r="BR194" s="133" t="s">
        <v>503</v>
      </c>
    </row>
    <row r="195" spans="66:70" ht="25.5" x14ac:dyDescent="0.25">
      <c r="BN195" s="83" t="s">
        <v>211</v>
      </c>
      <c r="BP195" s="140" t="s">
        <v>1441</v>
      </c>
      <c r="BR195" s="133" t="s">
        <v>504</v>
      </c>
    </row>
    <row r="196" spans="66:70" x14ac:dyDescent="0.25">
      <c r="BN196" s="83" t="s">
        <v>212</v>
      </c>
      <c r="BP196" s="140" t="s">
        <v>1442</v>
      </c>
      <c r="BR196" s="133" t="s">
        <v>505</v>
      </c>
    </row>
    <row r="197" spans="66:70" x14ac:dyDescent="0.25">
      <c r="BN197" s="83" t="s">
        <v>213</v>
      </c>
      <c r="BP197" s="140" t="s">
        <v>1443</v>
      </c>
      <c r="BR197" s="133" t="s">
        <v>506</v>
      </c>
    </row>
    <row r="198" spans="66:70" ht="25.5" x14ac:dyDescent="0.25">
      <c r="BN198" s="83" t="s">
        <v>214</v>
      </c>
      <c r="BP198" s="140" t="s">
        <v>1444</v>
      </c>
      <c r="BR198" s="133" t="s">
        <v>507</v>
      </c>
    </row>
    <row r="199" spans="66:70" x14ac:dyDescent="0.25">
      <c r="BN199" s="83" t="s">
        <v>215</v>
      </c>
      <c r="BP199" s="140" t="s">
        <v>1445</v>
      </c>
      <c r="BR199" s="133" t="s">
        <v>508</v>
      </c>
    </row>
    <row r="200" spans="66:70" x14ac:dyDescent="0.25">
      <c r="BN200" s="83" t="s">
        <v>216</v>
      </c>
      <c r="BP200" s="140" t="s">
        <v>1446</v>
      </c>
      <c r="BR200" s="133" t="s">
        <v>509</v>
      </c>
    </row>
    <row r="201" spans="66:70" x14ac:dyDescent="0.25">
      <c r="BN201" s="83" t="s">
        <v>217</v>
      </c>
      <c r="BP201" s="140" t="s">
        <v>1447</v>
      </c>
      <c r="BR201" s="133" t="s">
        <v>510</v>
      </c>
    </row>
    <row r="202" spans="66:70" x14ac:dyDescent="0.25">
      <c r="BN202" s="83" t="s">
        <v>218</v>
      </c>
      <c r="BP202" s="140" t="s">
        <v>1448</v>
      </c>
      <c r="BR202" s="133" t="s">
        <v>511</v>
      </c>
    </row>
    <row r="203" spans="66:70" x14ac:dyDescent="0.25">
      <c r="BN203" s="83" t="s">
        <v>219</v>
      </c>
      <c r="BP203" s="140" t="s">
        <v>1449</v>
      </c>
      <c r="BR203" s="133" t="s">
        <v>512</v>
      </c>
    </row>
    <row r="204" spans="66:70" x14ac:dyDescent="0.25">
      <c r="BN204" s="83" t="s">
        <v>220</v>
      </c>
      <c r="BP204" s="140" t="s">
        <v>1450</v>
      </c>
      <c r="BR204" s="133" t="s">
        <v>513</v>
      </c>
    </row>
    <row r="205" spans="66:70" x14ac:dyDescent="0.25">
      <c r="BN205" s="83" t="s">
        <v>221</v>
      </c>
      <c r="BP205" s="140" t="s">
        <v>1451</v>
      </c>
      <c r="BR205" s="133" t="s">
        <v>514</v>
      </c>
    </row>
    <row r="206" spans="66:70" x14ac:dyDescent="0.25">
      <c r="BN206" s="83" t="s">
        <v>222</v>
      </c>
      <c r="BP206" s="140" t="s">
        <v>1452</v>
      </c>
      <c r="BR206" s="133" t="s">
        <v>515</v>
      </c>
    </row>
    <row r="207" spans="66:70" x14ac:dyDescent="0.25">
      <c r="BN207" s="83" t="s">
        <v>223</v>
      </c>
      <c r="BP207" s="140" t="s">
        <v>1453</v>
      </c>
      <c r="BR207" s="133" t="s">
        <v>516</v>
      </c>
    </row>
    <row r="208" spans="66:70" x14ac:dyDescent="0.25">
      <c r="BN208" s="83" t="s">
        <v>224</v>
      </c>
      <c r="BP208" s="140" t="s">
        <v>1454</v>
      </c>
      <c r="BR208" s="133" t="s">
        <v>517</v>
      </c>
    </row>
    <row r="209" spans="66:70" x14ac:dyDescent="0.25">
      <c r="BN209" s="83" t="s">
        <v>225</v>
      </c>
      <c r="BP209" s="140" t="s">
        <v>1455</v>
      </c>
      <c r="BR209" s="133" t="s">
        <v>518</v>
      </c>
    </row>
    <row r="210" spans="66:70" ht="25.5" x14ac:dyDescent="0.25">
      <c r="BN210" s="83" t="s">
        <v>226</v>
      </c>
      <c r="BP210" s="140" t="s">
        <v>1456</v>
      </c>
      <c r="BR210" s="133" t="s">
        <v>519</v>
      </c>
    </row>
    <row r="211" spans="66:70" x14ac:dyDescent="0.25">
      <c r="BN211" s="83" t="s">
        <v>227</v>
      </c>
      <c r="BP211" s="140" t="s">
        <v>1457</v>
      </c>
      <c r="BR211" s="133" t="s">
        <v>520</v>
      </c>
    </row>
    <row r="212" spans="66:70" ht="25.5" x14ac:dyDescent="0.25">
      <c r="BN212" s="83" t="s">
        <v>228</v>
      </c>
      <c r="BP212" s="140" t="s">
        <v>1458</v>
      </c>
      <c r="BR212" s="133" t="s">
        <v>521</v>
      </c>
    </row>
    <row r="213" spans="66:70" ht="25.5" x14ac:dyDescent="0.25">
      <c r="BN213" s="83" t="s">
        <v>229</v>
      </c>
      <c r="BP213" s="140" t="s">
        <v>1459</v>
      </c>
      <c r="BR213" s="133" t="s">
        <v>522</v>
      </c>
    </row>
    <row r="214" spans="66:70" ht="25.5" x14ac:dyDescent="0.25">
      <c r="BN214" s="83" t="s">
        <v>230</v>
      </c>
      <c r="BP214" s="140" t="s">
        <v>1460</v>
      </c>
      <c r="BR214" s="133" t="s">
        <v>523</v>
      </c>
    </row>
    <row r="215" spans="66:70" ht="25.5" x14ac:dyDescent="0.25">
      <c r="BN215" s="83" t="s">
        <v>231</v>
      </c>
      <c r="BP215" s="140" t="s">
        <v>1461</v>
      </c>
      <c r="BR215" s="133" t="s">
        <v>524</v>
      </c>
    </row>
    <row r="216" spans="66:70" ht="25.5" x14ac:dyDescent="0.25">
      <c r="BN216" s="83" t="s">
        <v>232</v>
      </c>
      <c r="BP216" s="140" t="s">
        <v>1462</v>
      </c>
      <c r="BR216" s="133" t="s">
        <v>525</v>
      </c>
    </row>
    <row r="217" spans="66:70" ht="25.5" x14ac:dyDescent="0.25">
      <c r="BN217" s="83" t="s">
        <v>233</v>
      </c>
      <c r="BP217" s="140" t="s">
        <v>1463</v>
      </c>
      <c r="BR217" s="133" t="s">
        <v>526</v>
      </c>
    </row>
    <row r="218" spans="66:70" ht="25.5" x14ac:dyDescent="0.25">
      <c r="BN218" s="83" t="s">
        <v>234</v>
      </c>
      <c r="BP218" s="140" t="s">
        <v>1464</v>
      </c>
      <c r="BR218" s="133" t="s">
        <v>527</v>
      </c>
    </row>
    <row r="219" spans="66:70" x14ac:dyDescent="0.25">
      <c r="BN219" s="83" t="s">
        <v>235</v>
      </c>
      <c r="BP219" s="140" t="s">
        <v>1465</v>
      </c>
      <c r="BR219" s="133" t="s">
        <v>528</v>
      </c>
    </row>
    <row r="220" spans="66:70" x14ac:dyDescent="0.25">
      <c r="BN220" s="83" t="s">
        <v>236</v>
      </c>
      <c r="BP220" s="140" t="s">
        <v>1466</v>
      </c>
      <c r="BR220" s="133" t="s">
        <v>529</v>
      </c>
    </row>
    <row r="221" spans="66:70" x14ac:dyDescent="0.25">
      <c r="BN221" s="83" t="s">
        <v>237</v>
      </c>
      <c r="BP221" s="140" t="s">
        <v>1467</v>
      </c>
      <c r="BR221" s="133" t="s">
        <v>530</v>
      </c>
    </row>
    <row r="222" spans="66:70" x14ac:dyDescent="0.25">
      <c r="BN222" s="83" t="s">
        <v>238</v>
      </c>
      <c r="BP222" s="140" t="s">
        <v>1468</v>
      </c>
      <c r="BR222" s="133" t="s">
        <v>531</v>
      </c>
    </row>
    <row r="223" spans="66:70" ht="25.5" x14ac:dyDescent="0.25">
      <c r="BN223" s="83" t="s">
        <v>239</v>
      </c>
      <c r="BP223" s="140" t="s">
        <v>1469</v>
      </c>
      <c r="BR223" s="133" t="s">
        <v>532</v>
      </c>
    </row>
    <row r="224" spans="66:70" ht="25.5" x14ac:dyDescent="0.25">
      <c r="BN224" s="83" t="s">
        <v>240</v>
      </c>
      <c r="BP224" s="140" t="s">
        <v>1470</v>
      </c>
      <c r="BR224" s="133" t="s">
        <v>533</v>
      </c>
    </row>
    <row r="225" spans="66:70" ht="38.25" x14ac:dyDescent="0.25">
      <c r="BN225" s="83" t="s">
        <v>241</v>
      </c>
      <c r="BP225" s="140" t="s">
        <v>1471</v>
      </c>
      <c r="BR225" s="133" t="s">
        <v>534</v>
      </c>
    </row>
    <row r="226" spans="66:70" ht="25.5" x14ac:dyDescent="0.25">
      <c r="BN226" s="83" t="s">
        <v>242</v>
      </c>
      <c r="BP226" s="140" t="s">
        <v>1472</v>
      </c>
      <c r="BR226" s="133" t="s">
        <v>535</v>
      </c>
    </row>
    <row r="227" spans="66:70" x14ac:dyDescent="0.25">
      <c r="BN227" s="83" t="s">
        <v>243</v>
      </c>
      <c r="BP227" s="140" t="s">
        <v>1473</v>
      </c>
      <c r="BR227" s="133" t="s">
        <v>536</v>
      </c>
    </row>
    <row r="228" spans="66:70" ht="25.5" x14ac:dyDescent="0.25">
      <c r="BN228" s="83" t="s">
        <v>244</v>
      </c>
      <c r="BP228" s="140" t="s">
        <v>1474</v>
      </c>
      <c r="BR228" s="133" t="s">
        <v>537</v>
      </c>
    </row>
    <row r="229" spans="66:70" ht="25.5" x14ac:dyDescent="0.25">
      <c r="BN229" s="83" t="s">
        <v>245</v>
      </c>
      <c r="BP229" s="140" t="s">
        <v>1475</v>
      </c>
      <c r="BR229" s="133" t="s">
        <v>538</v>
      </c>
    </row>
    <row r="230" spans="66:70" ht="25.5" x14ac:dyDescent="0.25">
      <c r="BN230" s="83" t="s">
        <v>246</v>
      </c>
      <c r="BP230" s="140" t="s">
        <v>1476</v>
      </c>
      <c r="BR230" s="133" t="s">
        <v>539</v>
      </c>
    </row>
    <row r="231" spans="66:70" ht="25.5" x14ac:dyDescent="0.25">
      <c r="BN231" s="83" t="s">
        <v>247</v>
      </c>
      <c r="BP231" s="140" t="s">
        <v>1477</v>
      </c>
      <c r="BR231" s="133" t="s">
        <v>540</v>
      </c>
    </row>
    <row r="232" spans="66:70" x14ac:dyDescent="0.25">
      <c r="BN232" s="83" t="s">
        <v>248</v>
      </c>
      <c r="BP232" s="140" t="s">
        <v>1478</v>
      </c>
      <c r="BR232" s="133" t="s">
        <v>541</v>
      </c>
    </row>
    <row r="233" spans="66:70" ht="25.5" x14ac:dyDescent="0.25">
      <c r="BN233" s="83" t="s">
        <v>249</v>
      </c>
      <c r="BP233" s="140" t="s">
        <v>1479</v>
      </c>
      <c r="BR233" s="133" t="s">
        <v>542</v>
      </c>
    </row>
    <row r="234" spans="66:70" x14ac:dyDescent="0.25">
      <c r="BN234" s="83" t="s">
        <v>250</v>
      </c>
      <c r="BP234" s="140" t="s">
        <v>1480</v>
      </c>
      <c r="BR234" s="133" t="s">
        <v>543</v>
      </c>
    </row>
    <row r="235" spans="66:70" x14ac:dyDescent="0.25">
      <c r="BN235" s="83" t="s">
        <v>251</v>
      </c>
      <c r="BP235" s="140" t="s">
        <v>1481</v>
      </c>
      <c r="BR235" s="133" t="s">
        <v>544</v>
      </c>
    </row>
    <row r="236" spans="66:70" ht="25.5" x14ac:dyDescent="0.25">
      <c r="BN236" s="83" t="s">
        <v>252</v>
      </c>
      <c r="BP236" s="140" t="s">
        <v>1482</v>
      </c>
      <c r="BR236" s="133" t="s">
        <v>545</v>
      </c>
    </row>
    <row r="237" spans="66:70" ht="25.5" x14ac:dyDescent="0.25">
      <c r="BN237" s="83" t="s">
        <v>253</v>
      </c>
      <c r="BP237" s="140" t="s">
        <v>1483</v>
      </c>
      <c r="BR237" s="133" t="s">
        <v>546</v>
      </c>
    </row>
    <row r="238" spans="66:70" ht="25.5" x14ac:dyDescent="0.25">
      <c r="BN238" s="83" t="s">
        <v>254</v>
      </c>
      <c r="BP238" s="140" t="s">
        <v>1484</v>
      </c>
      <c r="BR238" s="133" t="s">
        <v>547</v>
      </c>
    </row>
    <row r="239" spans="66:70" x14ac:dyDescent="0.25">
      <c r="BN239" s="83" t="s">
        <v>255</v>
      </c>
      <c r="BP239" s="140" t="s">
        <v>1485</v>
      </c>
      <c r="BR239" s="133" t="s">
        <v>548</v>
      </c>
    </row>
    <row r="240" spans="66:70" x14ac:dyDescent="0.25">
      <c r="BN240" s="83" t="s">
        <v>256</v>
      </c>
      <c r="BP240" s="140" t="s">
        <v>1486</v>
      </c>
      <c r="BR240" s="133" t="s">
        <v>549</v>
      </c>
    </row>
    <row r="241" spans="66:70" ht="25.5" x14ac:dyDescent="0.25">
      <c r="BN241" s="83" t="s">
        <v>257</v>
      </c>
      <c r="BP241" s="140" t="s">
        <v>1487</v>
      </c>
      <c r="BR241" s="133" t="s">
        <v>550</v>
      </c>
    </row>
    <row r="242" spans="66:70" x14ac:dyDescent="0.25">
      <c r="BN242" s="83" t="s">
        <v>258</v>
      </c>
      <c r="BP242" s="140" t="s">
        <v>1488</v>
      </c>
      <c r="BR242" s="133" t="s">
        <v>551</v>
      </c>
    </row>
    <row r="243" spans="66:70" x14ac:dyDescent="0.25">
      <c r="BN243" s="83" t="s">
        <v>259</v>
      </c>
      <c r="BP243" s="140" t="s">
        <v>1489</v>
      </c>
      <c r="BR243" s="133" t="s">
        <v>552</v>
      </c>
    </row>
    <row r="244" spans="66:70" x14ac:dyDescent="0.25">
      <c r="BN244" s="83" t="s">
        <v>260</v>
      </c>
      <c r="BP244" s="140" t="s">
        <v>1490</v>
      </c>
      <c r="BR244" s="133" t="s">
        <v>553</v>
      </c>
    </row>
    <row r="245" spans="66:70" ht="25.5" x14ac:dyDescent="0.25">
      <c r="BN245" s="83" t="s">
        <v>261</v>
      </c>
      <c r="BP245" s="140" t="s">
        <v>1491</v>
      </c>
      <c r="BR245" s="133" t="s">
        <v>554</v>
      </c>
    </row>
    <row r="246" spans="66:70" x14ac:dyDescent="0.25">
      <c r="BN246" s="83" t="s">
        <v>262</v>
      </c>
      <c r="BP246" s="140" t="s">
        <v>1492</v>
      </c>
      <c r="BR246" s="133" t="s">
        <v>555</v>
      </c>
    </row>
    <row r="247" spans="66:70" x14ac:dyDescent="0.25">
      <c r="BN247" s="83" t="s">
        <v>263</v>
      </c>
      <c r="BP247" s="140" t="s">
        <v>1493</v>
      </c>
      <c r="BR247" s="133" t="s">
        <v>556</v>
      </c>
    </row>
    <row r="248" spans="66:70" ht="25.5" x14ac:dyDescent="0.25">
      <c r="BN248" s="83" t="s">
        <v>264</v>
      </c>
      <c r="BP248" s="140" t="s">
        <v>1494</v>
      </c>
      <c r="BR248" s="133" t="s">
        <v>557</v>
      </c>
    </row>
    <row r="249" spans="66:70" x14ac:dyDescent="0.25">
      <c r="BN249" s="83" t="s">
        <v>265</v>
      </c>
      <c r="BP249" s="140" t="s">
        <v>1495</v>
      </c>
      <c r="BR249" s="133" t="s">
        <v>558</v>
      </c>
    </row>
    <row r="250" spans="66:70" x14ac:dyDescent="0.25">
      <c r="BN250" s="83" t="s">
        <v>266</v>
      </c>
      <c r="BP250" s="140" t="s">
        <v>1496</v>
      </c>
      <c r="BR250" s="133" t="s">
        <v>559</v>
      </c>
    </row>
    <row r="251" spans="66:70" x14ac:dyDescent="0.25">
      <c r="BN251" s="83" t="s">
        <v>267</v>
      </c>
      <c r="BP251" s="140" t="s">
        <v>1497</v>
      </c>
      <c r="BR251" s="133" t="s">
        <v>560</v>
      </c>
    </row>
    <row r="252" spans="66:70" ht="25.5" x14ac:dyDescent="0.25">
      <c r="BN252" s="83" t="s">
        <v>268</v>
      </c>
      <c r="BP252" s="140" t="s">
        <v>1498</v>
      </c>
      <c r="BR252" s="133" t="s">
        <v>561</v>
      </c>
    </row>
    <row r="253" spans="66:70" x14ac:dyDescent="0.25">
      <c r="BN253" s="83" t="s">
        <v>269</v>
      </c>
      <c r="BP253" s="140" t="s">
        <v>1499</v>
      </c>
      <c r="BR253" s="133" t="s">
        <v>562</v>
      </c>
    </row>
    <row r="254" spans="66:70" x14ac:dyDescent="0.25">
      <c r="BN254" s="83" t="s">
        <v>270</v>
      </c>
      <c r="BP254" s="140" t="s">
        <v>1500</v>
      </c>
      <c r="BR254" s="133" t="s">
        <v>563</v>
      </c>
    </row>
    <row r="255" spans="66:70" ht="25.5" x14ac:dyDescent="0.25">
      <c r="BN255" s="83" t="s">
        <v>271</v>
      </c>
      <c r="BP255" s="140" t="s">
        <v>1501</v>
      </c>
      <c r="BR255" s="133" t="s">
        <v>564</v>
      </c>
    </row>
    <row r="256" spans="66:70" x14ac:dyDescent="0.25">
      <c r="BN256" s="83" t="s">
        <v>272</v>
      </c>
      <c r="BP256" s="140" t="s">
        <v>1502</v>
      </c>
      <c r="BR256" s="133" t="s">
        <v>565</v>
      </c>
    </row>
    <row r="257" spans="66:70" x14ac:dyDescent="0.25">
      <c r="BN257" s="83" t="s">
        <v>273</v>
      </c>
      <c r="BP257" s="140" t="s">
        <v>1503</v>
      </c>
      <c r="BR257" s="133" t="s">
        <v>566</v>
      </c>
    </row>
    <row r="258" spans="66:70" x14ac:dyDescent="0.25">
      <c r="BN258" s="83" t="s">
        <v>274</v>
      </c>
      <c r="BP258" s="140" t="s">
        <v>1504</v>
      </c>
      <c r="BR258" s="133" t="s">
        <v>567</v>
      </c>
    </row>
    <row r="259" spans="66:70" x14ac:dyDescent="0.25">
      <c r="BN259" s="83" t="s">
        <v>275</v>
      </c>
      <c r="BP259" s="140" t="s">
        <v>1505</v>
      </c>
      <c r="BR259" s="133" t="s">
        <v>568</v>
      </c>
    </row>
    <row r="260" spans="66:70" ht="25.5" x14ac:dyDescent="0.25">
      <c r="BN260" s="83" t="s">
        <v>276</v>
      </c>
      <c r="BP260" s="140" t="s">
        <v>1506</v>
      </c>
      <c r="BR260" s="133" t="s">
        <v>569</v>
      </c>
    </row>
    <row r="261" spans="66:70" ht="25.5" x14ac:dyDescent="0.25">
      <c r="BN261" s="83" t="s">
        <v>277</v>
      </c>
      <c r="BP261" s="140" t="s">
        <v>1507</v>
      </c>
      <c r="BR261" s="133" t="s">
        <v>570</v>
      </c>
    </row>
    <row r="262" spans="66:70" x14ac:dyDescent="0.25">
      <c r="BN262" s="83" t="s">
        <v>278</v>
      </c>
      <c r="BP262" s="140" t="s">
        <v>1508</v>
      </c>
      <c r="BR262" s="133" t="s">
        <v>571</v>
      </c>
    </row>
    <row r="263" spans="66:70" x14ac:dyDescent="0.25">
      <c r="BN263" s="83" t="s">
        <v>279</v>
      </c>
      <c r="BP263" s="140" t="s">
        <v>1509</v>
      </c>
      <c r="BR263" s="133" t="s">
        <v>572</v>
      </c>
    </row>
    <row r="264" spans="66:70" x14ac:dyDescent="0.25">
      <c r="BN264" s="83" t="s">
        <v>280</v>
      </c>
      <c r="BP264" s="140" t="s">
        <v>1510</v>
      </c>
      <c r="BR264" s="133" t="s">
        <v>573</v>
      </c>
    </row>
    <row r="265" spans="66:70" ht="25.5" x14ac:dyDescent="0.25">
      <c r="BN265" s="83" t="s">
        <v>281</v>
      </c>
      <c r="BP265" s="140" t="s">
        <v>1511</v>
      </c>
      <c r="BR265" s="133" t="s">
        <v>574</v>
      </c>
    </row>
    <row r="266" spans="66:70" ht="25.5" x14ac:dyDescent="0.25">
      <c r="BN266" s="83" t="s">
        <v>282</v>
      </c>
      <c r="BP266" s="140" t="s">
        <v>1512</v>
      </c>
      <c r="BR266" s="133" t="s">
        <v>575</v>
      </c>
    </row>
    <row r="267" spans="66:70" x14ac:dyDescent="0.25">
      <c r="BN267" s="83" t="s">
        <v>283</v>
      </c>
      <c r="BP267" s="140" t="s">
        <v>1513</v>
      </c>
      <c r="BR267" s="133" t="s">
        <v>576</v>
      </c>
    </row>
    <row r="268" spans="66:70" x14ac:dyDescent="0.25">
      <c r="BN268" s="83" t="s">
        <v>284</v>
      </c>
      <c r="BP268" s="140" t="s">
        <v>1514</v>
      </c>
      <c r="BR268" s="133" t="s">
        <v>577</v>
      </c>
    </row>
    <row r="269" spans="66:70" ht="25.5" x14ac:dyDescent="0.25">
      <c r="BN269" s="83" t="s">
        <v>285</v>
      </c>
      <c r="BP269" s="140" t="s">
        <v>1515</v>
      </c>
      <c r="BR269" s="133" t="s">
        <v>578</v>
      </c>
    </row>
    <row r="270" spans="66:70" ht="25.5" x14ac:dyDescent="0.25">
      <c r="BN270" s="83" t="s">
        <v>286</v>
      </c>
      <c r="BP270" s="140" t="s">
        <v>1516</v>
      </c>
      <c r="BR270" s="133" t="s">
        <v>579</v>
      </c>
    </row>
    <row r="271" spans="66:70" ht="25.5" x14ac:dyDescent="0.25">
      <c r="BN271" s="83" t="s">
        <v>287</v>
      </c>
      <c r="BP271" s="140" t="s">
        <v>1517</v>
      </c>
      <c r="BR271" s="133" t="s">
        <v>580</v>
      </c>
    </row>
    <row r="272" spans="66:70" x14ac:dyDescent="0.25">
      <c r="BN272" s="83" t="s">
        <v>288</v>
      </c>
      <c r="BP272" s="140" t="s">
        <v>1518</v>
      </c>
      <c r="BR272" s="133" t="s">
        <v>581</v>
      </c>
    </row>
    <row r="273" spans="66:70" x14ac:dyDescent="0.25">
      <c r="BN273" s="83" t="s">
        <v>289</v>
      </c>
      <c r="BP273" s="140" t="s">
        <v>1519</v>
      </c>
      <c r="BR273" s="133" t="s">
        <v>582</v>
      </c>
    </row>
    <row r="274" spans="66:70" ht="51" x14ac:dyDescent="0.25">
      <c r="BN274" s="83" t="s">
        <v>290</v>
      </c>
      <c r="BP274" s="140" t="s">
        <v>1520</v>
      </c>
      <c r="BR274" s="133" t="s">
        <v>583</v>
      </c>
    </row>
    <row r="275" spans="66:70" x14ac:dyDescent="0.25">
      <c r="BN275" s="83" t="s">
        <v>291</v>
      </c>
      <c r="BP275" s="140" t="s">
        <v>1521</v>
      </c>
      <c r="BR275" s="133" t="s">
        <v>584</v>
      </c>
    </row>
    <row r="276" spans="66:70" x14ac:dyDescent="0.25">
      <c r="BN276" s="83" t="s">
        <v>292</v>
      </c>
      <c r="BP276" s="140" t="s">
        <v>1522</v>
      </c>
      <c r="BR276" s="133" t="s">
        <v>585</v>
      </c>
    </row>
    <row r="277" spans="66:70" x14ac:dyDescent="0.25">
      <c r="BN277" s="83" t="s">
        <v>293</v>
      </c>
      <c r="BP277" s="140" t="s">
        <v>1523</v>
      </c>
      <c r="BR277" s="133" t="s">
        <v>586</v>
      </c>
    </row>
    <row r="278" spans="66:70" x14ac:dyDescent="0.25">
      <c r="BN278" s="83" t="s">
        <v>294</v>
      </c>
      <c r="BP278" s="140" t="s">
        <v>1524</v>
      </c>
      <c r="BR278" s="133" t="s">
        <v>587</v>
      </c>
    </row>
    <row r="279" spans="66:70" x14ac:dyDescent="0.25">
      <c r="BN279" s="83" t="s">
        <v>295</v>
      </c>
      <c r="BP279" s="140" t="s">
        <v>1525</v>
      </c>
      <c r="BR279" s="133" t="s">
        <v>588</v>
      </c>
    </row>
    <row r="280" spans="66:70" x14ac:dyDescent="0.25">
      <c r="BN280" s="83" t="s">
        <v>296</v>
      </c>
      <c r="BP280" s="140" t="s">
        <v>1526</v>
      </c>
      <c r="BR280" s="133" t="s">
        <v>589</v>
      </c>
    </row>
    <row r="281" spans="66:70" x14ac:dyDescent="0.25">
      <c r="BN281" s="83" t="s">
        <v>297</v>
      </c>
      <c r="BP281" s="140" t="s">
        <v>1527</v>
      </c>
      <c r="BR281" s="133" t="s">
        <v>590</v>
      </c>
    </row>
    <row r="282" spans="66:70" x14ac:dyDescent="0.25">
      <c r="BN282" s="83" t="s">
        <v>298</v>
      </c>
      <c r="BP282" s="140" t="s">
        <v>1528</v>
      </c>
      <c r="BR282" s="133" t="s">
        <v>591</v>
      </c>
    </row>
    <row r="283" spans="66:70" x14ac:dyDescent="0.25">
      <c r="BN283" s="83" t="s">
        <v>299</v>
      </c>
      <c r="BP283" s="140" t="s">
        <v>1529</v>
      </c>
      <c r="BR283" s="133" t="s">
        <v>592</v>
      </c>
    </row>
    <row r="284" spans="66:70" ht="25.5" x14ac:dyDescent="0.25">
      <c r="BN284" s="83" t="s">
        <v>300</v>
      </c>
      <c r="BP284" s="140" t="s">
        <v>1530</v>
      </c>
      <c r="BR284" s="133" t="s">
        <v>593</v>
      </c>
    </row>
    <row r="285" spans="66:70" x14ac:dyDescent="0.25">
      <c r="BN285" s="83" t="s">
        <v>301</v>
      </c>
      <c r="BP285" s="140" t="s">
        <v>1531</v>
      </c>
      <c r="BR285" s="133" t="s">
        <v>594</v>
      </c>
    </row>
    <row r="286" spans="66:70" ht="25.5" x14ac:dyDescent="0.25">
      <c r="BN286" s="83" t="s">
        <v>302</v>
      </c>
      <c r="BP286" s="140" t="s">
        <v>1532</v>
      </c>
      <c r="BR286" s="133" t="s">
        <v>595</v>
      </c>
    </row>
    <row r="287" spans="66:70" ht="25.5" x14ac:dyDescent="0.25">
      <c r="BN287" s="83" t="s">
        <v>303</v>
      </c>
      <c r="BP287" s="140" t="s">
        <v>1533</v>
      </c>
      <c r="BR287" s="133" t="s">
        <v>596</v>
      </c>
    </row>
    <row r="288" spans="66:70" ht="25.5" x14ac:dyDescent="0.25">
      <c r="BN288" s="83" t="s">
        <v>304</v>
      </c>
      <c r="BP288" s="140" t="s">
        <v>1534</v>
      </c>
      <c r="BR288" s="133" t="s">
        <v>597</v>
      </c>
    </row>
    <row r="289" spans="66:70" x14ac:dyDescent="0.25">
      <c r="BN289" s="83" t="s">
        <v>305</v>
      </c>
      <c r="BP289" s="140" t="s">
        <v>1535</v>
      </c>
      <c r="BR289" s="133" t="s">
        <v>598</v>
      </c>
    </row>
    <row r="290" spans="66:70" x14ac:dyDescent="0.25">
      <c r="BP290" s="140" t="s">
        <v>1536</v>
      </c>
      <c r="BR290" s="133" t="s">
        <v>599</v>
      </c>
    </row>
    <row r="291" spans="66:70" x14ac:dyDescent="0.25">
      <c r="BP291" s="140" t="s">
        <v>1537</v>
      </c>
      <c r="BR291" s="133" t="s">
        <v>600</v>
      </c>
    </row>
    <row r="292" spans="66:70" x14ac:dyDescent="0.25">
      <c r="BP292" s="140" t="s">
        <v>1538</v>
      </c>
      <c r="BR292" s="133" t="s">
        <v>601</v>
      </c>
    </row>
    <row r="293" spans="66:70" x14ac:dyDescent="0.25">
      <c r="BP293" s="140" t="s">
        <v>1539</v>
      </c>
      <c r="BR293" s="133" t="s">
        <v>602</v>
      </c>
    </row>
    <row r="294" spans="66:70" x14ac:dyDescent="0.25">
      <c r="BP294" s="140" t="s">
        <v>1540</v>
      </c>
      <c r="BR294" s="133" t="s">
        <v>603</v>
      </c>
    </row>
    <row r="295" spans="66:70" x14ac:dyDescent="0.25">
      <c r="BP295" s="140" t="s">
        <v>1541</v>
      </c>
      <c r="BR295" s="133" t="s">
        <v>604</v>
      </c>
    </row>
    <row r="296" spans="66:70" x14ac:dyDescent="0.25">
      <c r="BP296" s="140" t="s">
        <v>1542</v>
      </c>
      <c r="BR296" s="133" t="s">
        <v>605</v>
      </c>
    </row>
    <row r="297" spans="66:70" ht="25.5" x14ac:dyDescent="0.25">
      <c r="BP297" s="140" t="s">
        <v>1543</v>
      </c>
      <c r="BR297" s="133" t="s">
        <v>606</v>
      </c>
    </row>
    <row r="298" spans="66:70" ht="25.5" x14ac:dyDescent="0.25">
      <c r="BP298" s="140" t="s">
        <v>1544</v>
      </c>
      <c r="BR298" s="133" t="s">
        <v>607</v>
      </c>
    </row>
    <row r="299" spans="66:70" x14ac:dyDescent="0.25">
      <c r="BP299" s="140" t="s">
        <v>1545</v>
      </c>
      <c r="BR299" s="133" t="s">
        <v>608</v>
      </c>
    </row>
    <row r="300" spans="66:70" ht="38.25" x14ac:dyDescent="0.25">
      <c r="BP300" s="140" t="s">
        <v>1546</v>
      </c>
      <c r="BR300" s="133" t="s">
        <v>609</v>
      </c>
    </row>
    <row r="301" spans="66:70" x14ac:dyDescent="0.25">
      <c r="BP301" s="140" t="s">
        <v>1547</v>
      </c>
      <c r="BR301" s="133" t="s">
        <v>610</v>
      </c>
    </row>
    <row r="302" spans="66:70" x14ac:dyDescent="0.25">
      <c r="BP302" s="140" t="s">
        <v>1548</v>
      </c>
      <c r="BR302" s="133" t="s">
        <v>611</v>
      </c>
    </row>
    <row r="303" spans="66:70" x14ac:dyDescent="0.25">
      <c r="BP303" s="140" t="s">
        <v>1549</v>
      </c>
      <c r="BR303" s="133" t="s">
        <v>612</v>
      </c>
    </row>
    <row r="304" spans="66:70" ht="25.5" x14ac:dyDescent="0.25">
      <c r="BP304" s="140" t="s">
        <v>1550</v>
      </c>
      <c r="BR304" s="133" t="s">
        <v>613</v>
      </c>
    </row>
    <row r="305" spans="68:70" x14ac:dyDescent="0.25">
      <c r="BP305" s="140" t="s">
        <v>1551</v>
      </c>
      <c r="BR305" s="133" t="s">
        <v>614</v>
      </c>
    </row>
    <row r="306" spans="68:70" ht="25.5" x14ac:dyDescent="0.25">
      <c r="BP306" s="140" t="s">
        <v>1552</v>
      </c>
      <c r="BR306" s="133" t="s">
        <v>615</v>
      </c>
    </row>
    <row r="307" spans="68:70" x14ac:dyDescent="0.25">
      <c r="BP307" s="140" t="s">
        <v>1553</v>
      </c>
      <c r="BR307" s="133" t="s">
        <v>616</v>
      </c>
    </row>
    <row r="308" spans="68:70" x14ac:dyDescent="0.25">
      <c r="BP308" s="140" t="s">
        <v>1554</v>
      </c>
      <c r="BR308" s="133" t="s">
        <v>617</v>
      </c>
    </row>
    <row r="309" spans="68:70" ht="25.5" x14ac:dyDescent="0.25">
      <c r="BP309" s="140" t="s">
        <v>1555</v>
      </c>
      <c r="BR309" s="133" t="s">
        <v>618</v>
      </c>
    </row>
    <row r="310" spans="68:70" x14ac:dyDescent="0.25">
      <c r="BP310" s="140" t="s">
        <v>1556</v>
      </c>
      <c r="BR310" s="133" t="s">
        <v>619</v>
      </c>
    </row>
    <row r="311" spans="68:70" x14ac:dyDescent="0.25">
      <c r="BP311" s="140" t="s">
        <v>1557</v>
      </c>
      <c r="BR311" s="133" t="s">
        <v>620</v>
      </c>
    </row>
    <row r="312" spans="68:70" x14ac:dyDescent="0.25">
      <c r="BP312" s="140" t="s">
        <v>1558</v>
      </c>
      <c r="BR312" s="133" t="s">
        <v>621</v>
      </c>
    </row>
    <row r="313" spans="68:70" ht="25.5" x14ac:dyDescent="0.25">
      <c r="BP313" s="140" t="s">
        <v>1559</v>
      </c>
      <c r="BR313" s="133" t="s">
        <v>622</v>
      </c>
    </row>
    <row r="314" spans="68:70" ht="25.5" x14ac:dyDescent="0.25">
      <c r="BP314" s="140" t="s">
        <v>1560</v>
      </c>
      <c r="BR314" s="133" t="s">
        <v>623</v>
      </c>
    </row>
    <row r="315" spans="68:70" x14ac:dyDescent="0.25">
      <c r="BP315" s="140" t="s">
        <v>1561</v>
      </c>
      <c r="BR315" s="133" t="s">
        <v>624</v>
      </c>
    </row>
    <row r="316" spans="68:70" x14ac:dyDescent="0.25">
      <c r="BP316" s="140" t="s">
        <v>1562</v>
      </c>
      <c r="BR316" s="133" t="s">
        <v>625</v>
      </c>
    </row>
    <row r="317" spans="68:70" x14ac:dyDescent="0.25">
      <c r="BP317" s="140" t="s">
        <v>1563</v>
      </c>
      <c r="BR317" s="133" t="s">
        <v>626</v>
      </c>
    </row>
    <row r="318" spans="68:70" x14ac:dyDescent="0.25">
      <c r="BP318" s="140" t="s">
        <v>1564</v>
      </c>
      <c r="BR318" s="133" t="s">
        <v>627</v>
      </c>
    </row>
    <row r="319" spans="68:70" ht="25.5" x14ac:dyDescent="0.25">
      <c r="BP319" s="140" t="s">
        <v>1565</v>
      </c>
      <c r="BR319" s="133" t="s">
        <v>628</v>
      </c>
    </row>
    <row r="320" spans="68:70" x14ac:dyDescent="0.25">
      <c r="BP320" s="140" t="s">
        <v>1566</v>
      </c>
      <c r="BR320" s="133" t="s">
        <v>629</v>
      </c>
    </row>
    <row r="321" spans="68:70" x14ac:dyDescent="0.25">
      <c r="BP321" s="140" t="s">
        <v>1567</v>
      </c>
      <c r="BR321" s="133" t="s">
        <v>630</v>
      </c>
    </row>
    <row r="322" spans="68:70" x14ac:dyDescent="0.25">
      <c r="BP322" s="140" t="s">
        <v>1568</v>
      </c>
      <c r="BR322" s="133" t="s">
        <v>631</v>
      </c>
    </row>
    <row r="323" spans="68:70" x14ac:dyDescent="0.25">
      <c r="BP323" s="140" t="s">
        <v>1569</v>
      </c>
      <c r="BR323" s="133" t="s">
        <v>632</v>
      </c>
    </row>
    <row r="324" spans="68:70" x14ac:dyDescent="0.25">
      <c r="BP324" s="140" t="s">
        <v>1570</v>
      </c>
      <c r="BR324" s="133" t="s">
        <v>633</v>
      </c>
    </row>
    <row r="325" spans="68:70" x14ac:dyDescent="0.25">
      <c r="BP325" s="140" t="s">
        <v>1571</v>
      </c>
      <c r="BR325" s="133" t="s">
        <v>634</v>
      </c>
    </row>
    <row r="326" spans="68:70" ht="25.5" x14ac:dyDescent="0.25">
      <c r="BP326" s="140" t="s">
        <v>1572</v>
      </c>
      <c r="BR326" s="133" t="s">
        <v>635</v>
      </c>
    </row>
    <row r="327" spans="68:70" x14ac:dyDescent="0.25">
      <c r="BP327" s="140" t="s">
        <v>1573</v>
      </c>
      <c r="BR327" s="133" t="s">
        <v>636</v>
      </c>
    </row>
    <row r="328" spans="68:70" ht="38.25" x14ac:dyDescent="0.25">
      <c r="BP328" s="140" t="s">
        <v>1574</v>
      </c>
      <c r="BR328" s="133" t="s">
        <v>637</v>
      </c>
    </row>
    <row r="329" spans="68:70" x14ac:dyDescent="0.25">
      <c r="BP329" s="140" t="s">
        <v>1575</v>
      </c>
      <c r="BR329" s="133" t="s">
        <v>638</v>
      </c>
    </row>
    <row r="330" spans="68:70" x14ac:dyDescent="0.25">
      <c r="BP330" s="140" t="s">
        <v>1576</v>
      </c>
      <c r="BR330" s="133" t="s">
        <v>639</v>
      </c>
    </row>
    <row r="331" spans="68:70" x14ac:dyDescent="0.25">
      <c r="BP331" s="140" t="s">
        <v>1577</v>
      </c>
      <c r="BR331" s="133" t="s">
        <v>640</v>
      </c>
    </row>
    <row r="332" spans="68:70" x14ac:dyDescent="0.25">
      <c r="BP332" s="140" t="s">
        <v>1578</v>
      </c>
      <c r="BR332" s="133" t="s">
        <v>641</v>
      </c>
    </row>
    <row r="333" spans="68:70" x14ac:dyDescent="0.25">
      <c r="BP333" s="140" t="s">
        <v>1579</v>
      </c>
      <c r="BR333" s="133" t="s">
        <v>642</v>
      </c>
    </row>
    <row r="334" spans="68:70" x14ac:dyDescent="0.25">
      <c r="BP334" s="140" t="s">
        <v>1580</v>
      </c>
      <c r="BR334" s="133" t="s">
        <v>643</v>
      </c>
    </row>
    <row r="335" spans="68:70" x14ac:dyDescent="0.25">
      <c r="BP335" s="140" t="s">
        <v>1581</v>
      </c>
      <c r="BR335" s="133" t="s">
        <v>644</v>
      </c>
    </row>
    <row r="336" spans="68:70" x14ac:dyDescent="0.25">
      <c r="BP336" s="140" t="s">
        <v>1582</v>
      </c>
      <c r="BR336" s="133" t="s">
        <v>645</v>
      </c>
    </row>
    <row r="337" spans="68:70" ht="25.5" x14ac:dyDescent="0.25">
      <c r="BP337" s="140" t="s">
        <v>1583</v>
      </c>
      <c r="BR337" s="133" t="s">
        <v>646</v>
      </c>
    </row>
    <row r="338" spans="68:70" x14ac:dyDescent="0.25">
      <c r="BP338" s="140" t="s">
        <v>1584</v>
      </c>
      <c r="BR338" s="133" t="s">
        <v>647</v>
      </c>
    </row>
    <row r="339" spans="68:70" x14ac:dyDescent="0.25">
      <c r="BP339" s="140" t="s">
        <v>1585</v>
      </c>
      <c r="BR339" s="133" t="s">
        <v>648</v>
      </c>
    </row>
    <row r="340" spans="68:70" x14ac:dyDescent="0.25">
      <c r="BP340" s="140" t="s">
        <v>1586</v>
      </c>
      <c r="BR340" s="133" t="s">
        <v>649</v>
      </c>
    </row>
    <row r="341" spans="68:70" x14ac:dyDescent="0.25">
      <c r="BP341" s="140" t="s">
        <v>1587</v>
      </c>
      <c r="BR341" s="133" t="s">
        <v>650</v>
      </c>
    </row>
    <row r="342" spans="68:70" x14ac:dyDescent="0.25">
      <c r="BP342" s="140" t="s">
        <v>1588</v>
      </c>
      <c r="BR342" s="133" t="s">
        <v>651</v>
      </c>
    </row>
    <row r="343" spans="68:70" ht="25.5" x14ac:dyDescent="0.25">
      <c r="BP343" s="140" t="s">
        <v>1589</v>
      </c>
      <c r="BR343" s="133" t="s">
        <v>652</v>
      </c>
    </row>
    <row r="344" spans="68:70" x14ac:dyDescent="0.25">
      <c r="BP344" s="140" t="s">
        <v>1590</v>
      </c>
      <c r="BR344" s="133" t="s">
        <v>653</v>
      </c>
    </row>
    <row r="345" spans="68:70" x14ac:dyDescent="0.25">
      <c r="BP345" s="140" t="s">
        <v>1591</v>
      </c>
      <c r="BR345" s="133" t="s">
        <v>654</v>
      </c>
    </row>
    <row r="346" spans="68:70" ht="38.25" x14ac:dyDescent="0.25">
      <c r="BP346" s="146" t="s">
        <v>1592</v>
      </c>
      <c r="BR346" s="133" t="s">
        <v>655</v>
      </c>
    </row>
    <row r="347" spans="68:70" x14ac:dyDescent="0.25">
      <c r="BP347" s="147" t="s">
        <v>23</v>
      </c>
      <c r="BR347" s="133" t="s">
        <v>656</v>
      </c>
    </row>
    <row r="348" spans="68:70" x14ac:dyDescent="0.25">
      <c r="BR348" s="133" t="s">
        <v>657</v>
      </c>
    </row>
    <row r="349" spans="68:70" x14ac:dyDescent="0.25">
      <c r="BR349" s="133" t="s">
        <v>658</v>
      </c>
    </row>
    <row r="350" spans="68:70" x14ac:dyDescent="0.25">
      <c r="BR350" s="133" t="s">
        <v>659</v>
      </c>
    </row>
    <row r="351" spans="68:70" x14ac:dyDescent="0.25">
      <c r="BR351" s="133" t="s">
        <v>660</v>
      </c>
    </row>
    <row r="352" spans="68:70" x14ac:dyDescent="0.25">
      <c r="BR352" s="133" t="s">
        <v>661</v>
      </c>
    </row>
    <row r="353" spans="70:70" x14ac:dyDescent="0.25">
      <c r="BR353" s="133" t="s">
        <v>662</v>
      </c>
    </row>
    <row r="354" spans="70:70" x14ac:dyDescent="0.25">
      <c r="BR354" s="133" t="s">
        <v>663</v>
      </c>
    </row>
    <row r="355" spans="70:70" x14ac:dyDescent="0.25">
      <c r="BR355" s="133" t="s">
        <v>664</v>
      </c>
    </row>
    <row r="356" spans="70:70" ht="25.5" x14ac:dyDescent="0.25">
      <c r="BR356" s="133" t="s">
        <v>665</v>
      </c>
    </row>
    <row r="357" spans="70:70" x14ac:dyDescent="0.25">
      <c r="BR357" s="133" t="s">
        <v>666</v>
      </c>
    </row>
    <row r="358" spans="70:70" ht="25.5" x14ac:dyDescent="0.25">
      <c r="BR358" s="133" t="s">
        <v>667</v>
      </c>
    </row>
    <row r="359" spans="70:70" x14ac:dyDescent="0.25">
      <c r="BR359" s="133" t="s">
        <v>668</v>
      </c>
    </row>
    <row r="360" spans="70:70" x14ac:dyDescent="0.25">
      <c r="BR360" s="133" t="s">
        <v>669</v>
      </c>
    </row>
    <row r="361" spans="70:70" ht="38.25" x14ac:dyDescent="0.25">
      <c r="BR361" s="133" t="s">
        <v>670</v>
      </c>
    </row>
    <row r="362" spans="70:70" ht="25.5" x14ac:dyDescent="0.25">
      <c r="BR362" s="133" t="s">
        <v>671</v>
      </c>
    </row>
    <row r="363" spans="70:70" x14ac:dyDescent="0.25">
      <c r="BR363" s="133" t="s">
        <v>672</v>
      </c>
    </row>
    <row r="364" spans="70:70" x14ac:dyDescent="0.25">
      <c r="BR364" s="133" t="s">
        <v>673</v>
      </c>
    </row>
    <row r="365" spans="70:70" x14ac:dyDescent="0.25">
      <c r="BR365" s="133" t="s">
        <v>674</v>
      </c>
    </row>
    <row r="366" spans="70:70" ht="25.5" x14ac:dyDescent="0.25">
      <c r="BR366" s="133" t="s">
        <v>675</v>
      </c>
    </row>
    <row r="367" spans="70:70" ht="25.5" x14ac:dyDescent="0.25">
      <c r="BR367" s="133" t="s">
        <v>676</v>
      </c>
    </row>
    <row r="368" spans="70:70" ht="25.5" x14ac:dyDescent="0.25">
      <c r="BR368" s="133" t="s">
        <v>677</v>
      </c>
    </row>
    <row r="369" spans="70:70" x14ac:dyDescent="0.25">
      <c r="BR369" s="133" t="s">
        <v>678</v>
      </c>
    </row>
    <row r="370" spans="70:70" ht="25.5" x14ac:dyDescent="0.25">
      <c r="BR370" s="133" t="s">
        <v>679</v>
      </c>
    </row>
    <row r="371" spans="70:70" x14ac:dyDescent="0.25">
      <c r="BR371" s="133" t="s">
        <v>680</v>
      </c>
    </row>
    <row r="372" spans="70:70" x14ac:dyDescent="0.25">
      <c r="BR372" s="133" t="s">
        <v>681</v>
      </c>
    </row>
    <row r="373" spans="70:70" x14ac:dyDescent="0.25">
      <c r="BR373" s="133" t="s">
        <v>682</v>
      </c>
    </row>
    <row r="374" spans="70:70" ht="25.5" x14ac:dyDescent="0.25">
      <c r="BR374" s="133" t="s">
        <v>683</v>
      </c>
    </row>
    <row r="375" spans="70:70" ht="38.25" x14ac:dyDescent="0.25">
      <c r="BR375" s="133" t="s">
        <v>684</v>
      </c>
    </row>
    <row r="376" spans="70:70" ht="25.5" x14ac:dyDescent="0.25">
      <c r="BR376" s="133" t="s">
        <v>685</v>
      </c>
    </row>
    <row r="377" spans="70:70" x14ac:dyDescent="0.25">
      <c r="BR377" s="133" t="s">
        <v>686</v>
      </c>
    </row>
    <row r="378" spans="70:70" x14ac:dyDescent="0.25">
      <c r="BR378" s="133" t="s">
        <v>687</v>
      </c>
    </row>
    <row r="379" spans="70:70" ht="25.5" x14ac:dyDescent="0.25">
      <c r="BR379" s="133" t="s">
        <v>688</v>
      </c>
    </row>
    <row r="380" spans="70:70" x14ac:dyDescent="0.25">
      <c r="BR380" s="133" t="s">
        <v>689</v>
      </c>
    </row>
    <row r="381" spans="70:70" ht="25.5" x14ac:dyDescent="0.25">
      <c r="BR381" s="133" t="s">
        <v>690</v>
      </c>
    </row>
    <row r="382" spans="70:70" x14ac:dyDescent="0.25">
      <c r="BR382" s="133" t="s">
        <v>691</v>
      </c>
    </row>
    <row r="383" spans="70:70" x14ac:dyDescent="0.25">
      <c r="BR383" s="133" t="s">
        <v>692</v>
      </c>
    </row>
    <row r="384" spans="70:70" x14ac:dyDescent="0.25">
      <c r="BR384" s="133" t="s">
        <v>693</v>
      </c>
    </row>
    <row r="385" spans="70:70" x14ac:dyDescent="0.25">
      <c r="BR385" s="133" t="s">
        <v>694</v>
      </c>
    </row>
    <row r="386" spans="70:70" x14ac:dyDescent="0.25">
      <c r="BR386" s="133" t="s">
        <v>695</v>
      </c>
    </row>
    <row r="387" spans="70:70" ht="25.5" x14ac:dyDescent="0.25">
      <c r="BR387" s="133" t="s">
        <v>696</v>
      </c>
    </row>
    <row r="388" spans="70:70" x14ac:dyDescent="0.25">
      <c r="BR388" s="133" t="s">
        <v>697</v>
      </c>
    </row>
    <row r="389" spans="70:70" x14ac:dyDescent="0.25">
      <c r="BR389" s="133" t="s">
        <v>698</v>
      </c>
    </row>
    <row r="390" spans="70:70" x14ac:dyDescent="0.25">
      <c r="BR390" s="133" t="s">
        <v>699</v>
      </c>
    </row>
    <row r="391" spans="70:70" x14ac:dyDescent="0.25">
      <c r="BR391" s="133" t="s">
        <v>700</v>
      </c>
    </row>
    <row r="392" spans="70:70" x14ac:dyDescent="0.25">
      <c r="BR392" s="133" t="s">
        <v>701</v>
      </c>
    </row>
    <row r="393" spans="70:70" x14ac:dyDescent="0.25">
      <c r="BR393" s="133" t="s">
        <v>702</v>
      </c>
    </row>
    <row r="394" spans="70:70" x14ac:dyDescent="0.25">
      <c r="BR394" s="133" t="s">
        <v>703</v>
      </c>
    </row>
    <row r="395" spans="70:70" x14ac:dyDescent="0.25">
      <c r="BR395" s="133" t="s">
        <v>704</v>
      </c>
    </row>
    <row r="396" spans="70:70" x14ac:dyDescent="0.25">
      <c r="BR396" s="133" t="s">
        <v>705</v>
      </c>
    </row>
    <row r="397" spans="70:70" x14ac:dyDescent="0.25">
      <c r="BR397" s="133" t="s">
        <v>706</v>
      </c>
    </row>
    <row r="398" spans="70:70" x14ac:dyDescent="0.25">
      <c r="BR398" s="133" t="s">
        <v>707</v>
      </c>
    </row>
    <row r="399" spans="70:70" x14ac:dyDescent="0.25">
      <c r="BR399" s="133" t="s">
        <v>708</v>
      </c>
    </row>
    <row r="400" spans="70:70" x14ac:dyDescent="0.25">
      <c r="BR400" s="133" t="s">
        <v>709</v>
      </c>
    </row>
    <row r="401" spans="70:70" x14ac:dyDescent="0.25">
      <c r="BR401" s="133" t="s">
        <v>710</v>
      </c>
    </row>
    <row r="402" spans="70:70" x14ac:dyDescent="0.25">
      <c r="BR402" s="133" t="s">
        <v>711</v>
      </c>
    </row>
    <row r="403" spans="70:70" x14ac:dyDescent="0.25">
      <c r="BR403" s="133" t="s">
        <v>712</v>
      </c>
    </row>
    <row r="404" spans="70:70" x14ac:dyDescent="0.25">
      <c r="BR404" s="133" t="s">
        <v>713</v>
      </c>
    </row>
    <row r="405" spans="70:70" x14ac:dyDescent="0.25">
      <c r="BR405" s="133" t="s">
        <v>714</v>
      </c>
    </row>
    <row r="406" spans="70:70" ht="25.5" x14ac:dyDescent="0.25">
      <c r="BR406" s="133" t="s">
        <v>715</v>
      </c>
    </row>
    <row r="407" spans="70:70" ht="25.5" x14ac:dyDescent="0.25">
      <c r="BR407" s="133" t="s">
        <v>716</v>
      </c>
    </row>
    <row r="408" spans="70:70" x14ac:dyDescent="0.25">
      <c r="BR408" s="133" t="s">
        <v>717</v>
      </c>
    </row>
    <row r="409" spans="70:70" x14ac:dyDescent="0.25">
      <c r="BR409" s="133" t="s">
        <v>718</v>
      </c>
    </row>
    <row r="410" spans="70:70" ht="25.5" x14ac:dyDescent="0.25">
      <c r="BR410" s="133" t="s">
        <v>719</v>
      </c>
    </row>
    <row r="411" spans="70:70" x14ac:dyDescent="0.25">
      <c r="BR411" s="133" t="s">
        <v>720</v>
      </c>
    </row>
    <row r="412" spans="70:70" x14ac:dyDescent="0.25">
      <c r="BR412" s="133" t="s">
        <v>721</v>
      </c>
    </row>
    <row r="413" spans="70:70" x14ac:dyDescent="0.25">
      <c r="BR413" s="133" t="s">
        <v>722</v>
      </c>
    </row>
    <row r="414" spans="70:70" x14ac:dyDescent="0.25">
      <c r="BR414" s="133" t="s">
        <v>723</v>
      </c>
    </row>
    <row r="415" spans="70:70" ht="25.5" x14ac:dyDescent="0.25">
      <c r="BR415" s="133" t="s">
        <v>724</v>
      </c>
    </row>
    <row r="416" spans="70:70" ht="25.5" x14ac:dyDescent="0.25">
      <c r="BR416" s="133" t="s">
        <v>725</v>
      </c>
    </row>
    <row r="417" spans="70:70" x14ac:dyDescent="0.25">
      <c r="BR417" s="133" t="s">
        <v>726</v>
      </c>
    </row>
    <row r="418" spans="70:70" x14ac:dyDescent="0.25">
      <c r="BR418" s="133" t="s">
        <v>727</v>
      </c>
    </row>
    <row r="419" spans="70:70" ht="25.5" x14ac:dyDescent="0.25">
      <c r="BR419" s="133" t="s">
        <v>728</v>
      </c>
    </row>
    <row r="420" spans="70:70" ht="25.5" x14ac:dyDescent="0.25">
      <c r="BR420" s="133" t="s">
        <v>729</v>
      </c>
    </row>
    <row r="421" spans="70:70" x14ac:dyDescent="0.25">
      <c r="BR421" s="133" t="s">
        <v>730</v>
      </c>
    </row>
    <row r="422" spans="70:70" ht="25.5" x14ac:dyDescent="0.25">
      <c r="BR422" s="133" t="s">
        <v>731</v>
      </c>
    </row>
    <row r="423" spans="70:70" x14ac:dyDescent="0.25">
      <c r="BR423" s="133" t="s">
        <v>732</v>
      </c>
    </row>
    <row r="424" spans="70:70" x14ac:dyDescent="0.25">
      <c r="BR424" s="133" t="s">
        <v>733</v>
      </c>
    </row>
    <row r="425" spans="70:70" ht="25.5" x14ac:dyDescent="0.25">
      <c r="BR425" s="133" t="s">
        <v>734</v>
      </c>
    </row>
    <row r="426" spans="70:70" x14ac:dyDescent="0.25">
      <c r="BR426" s="133" t="s">
        <v>735</v>
      </c>
    </row>
    <row r="427" spans="70:70" x14ac:dyDescent="0.25">
      <c r="BR427" s="133" t="s">
        <v>736</v>
      </c>
    </row>
    <row r="428" spans="70:70" x14ac:dyDescent="0.25">
      <c r="BR428" s="133" t="s">
        <v>737</v>
      </c>
    </row>
    <row r="429" spans="70:70" x14ac:dyDescent="0.25">
      <c r="BR429" s="133" t="s">
        <v>738</v>
      </c>
    </row>
    <row r="430" spans="70:70" x14ac:dyDescent="0.25">
      <c r="BR430" s="133" t="s">
        <v>739</v>
      </c>
    </row>
    <row r="431" spans="70:70" x14ac:dyDescent="0.25">
      <c r="BR431" s="133" t="s">
        <v>740</v>
      </c>
    </row>
    <row r="432" spans="70:70" x14ac:dyDescent="0.25">
      <c r="BR432" s="133" t="s">
        <v>741</v>
      </c>
    </row>
    <row r="433" spans="70:70" x14ac:dyDescent="0.25">
      <c r="BR433" s="133" t="s">
        <v>742</v>
      </c>
    </row>
    <row r="434" spans="70:70" ht="25.5" x14ac:dyDescent="0.25">
      <c r="BR434" s="133" t="s">
        <v>743</v>
      </c>
    </row>
    <row r="435" spans="70:70" x14ac:dyDescent="0.25">
      <c r="BR435" s="133" t="s">
        <v>744</v>
      </c>
    </row>
    <row r="436" spans="70:70" ht="25.5" x14ac:dyDescent="0.25">
      <c r="BR436" s="133" t="s">
        <v>745</v>
      </c>
    </row>
    <row r="437" spans="70:70" ht="25.5" x14ac:dyDescent="0.25">
      <c r="BR437" s="133" t="s">
        <v>746</v>
      </c>
    </row>
    <row r="438" spans="70:70" ht="25.5" x14ac:dyDescent="0.25">
      <c r="BR438" s="133" t="s">
        <v>747</v>
      </c>
    </row>
    <row r="439" spans="70:70" x14ac:dyDescent="0.25">
      <c r="BR439" s="133" t="s">
        <v>748</v>
      </c>
    </row>
    <row r="440" spans="70:70" x14ac:dyDescent="0.25">
      <c r="BR440" s="133" t="s">
        <v>749</v>
      </c>
    </row>
    <row r="441" spans="70:70" x14ac:dyDescent="0.25">
      <c r="BR441" s="133" t="s">
        <v>750</v>
      </c>
    </row>
    <row r="442" spans="70:70" x14ac:dyDescent="0.25">
      <c r="BR442" s="133" t="s">
        <v>751</v>
      </c>
    </row>
    <row r="443" spans="70:70" x14ac:dyDescent="0.25">
      <c r="BR443" s="133" t="s">
        <v>752</v>
      </c>
    </row>
    <row r="444" spans="70:70" x14ac:dyDescent="0.25">
      <c r="BR444" s="133" t="s">
        <v>753</v>
      </c>
    </row>
    <row r="445" spans="70:70" ht="25.5" x14ac:dyDescent="0.25">
      <c r="BR445" s="133" t="s">
        <v>754</v>
      </c>
    </row>
    <row r="446" spans="70:70" x14ac:dyDescent="0.25">
      <c r="BR446" s="133" t="s">
        <v>755</v>
      </c>
    </row>
    <row r="447" spans="70:70" x14ac:dyDescent="0.25">
      <c r="BR447" s="133" t="s">
        <v>756</v>
      </c>
    </row>
    <row r="448" spans="70:70" x14ac:dyDescent="0.25">
      <c r="BR448" s="133" t="s">
        <v>757</v>
      </c>
    </row>
    <row r="449" spans="70:70" x14ac:dyDescent="0.25">
      <c r="BR449" s="133" t="s">
        <v>758</v>
      </c>
    </row>
    <row r="450" spans="70:70" x14ac:dyDescent="0.25">
      <c r="BR450" s="133" t="s">
        <v>759</v>
      </c>
    </row>
    <row r="451" spans="70:70" x14ac:dyDescent="0.25">
      <c r="BR451" s="133" t="s">
        <v>760</v>
      </c>
    </row>
    <row r="452" spans="70:70" x14ac:dyDescent="0.25">
      <c r="BR452" s="133" t="s">
        <v>761</v>
      </c>
    </row>
    <row r="453" spans="70:70" x14ac:dyDescent="0.25">
      <c r="BR453" s="133" t="s">
        <v>762</v>
      </c>
    </row>
    <row r="454" spans="70:70" x14ac:dyDescent="0.25">
      <c r="BR454" s="133" t="s">
        <v>763</v>
      </c>
    </row>
    <row r="455" spans="70:70" x14ac:dyDescent="0.25">
      <c r="BR455" s="133" t="s">
        <v>764</v>
      </c>
    </row>
    <row r="456" spans="70:70" x14ac:dyDescent="0.25">
      <c r="BR456" s="133" t="s">
        <v>765</v>
      </c>
    </row>
    <row r="457" spans="70:70" x14ac:dyDescent="0.25">
      <c r="BR457" s="133" t="s">
        <v>766</v>
      </c>
    </row>
    <row r="458" spans="70:70" x14ac:dyDescent="0.25">
      <c r="BR458" s="133" t="s">
        <v>767</v>
      </c>
    </row>
    <row r="459" spans="70:70" ht="25.5" x14ac:dyDescent="0.25">
      <c r="BR459" s="133" t="s">
        <v>768</v>
      </c>
    </row>
    <row r="460" spans="70:70" x14ac:dyDescent="0.25">
      <c r="BR460" s="133" t="s">
        <v>769</v>
      </c>
    </row>
    <row r="461" spans="70:70" ht="25.5" x14ac:dyDescent="0.25">
      <c r="BR461" s="133" t="s">
        <v>770</v>
      </c>
    </row>
    <row r="462" spans="70:70" ht="25.5" x14ac:dyDescent="0.25">
      <c r="BR462" s="133" t="s">
        <v>771</v>
      </c>
    </row>
    <row r="463" spans="70:70" x14ac:dyDescent="0.25">
      <c r="BR463" s="133" t="s">
        <v>772</v>
      </c>
    </row>
    <row r="464" spans="70:70" x14ac:dyDescent="0.25">
      <c r="BR464" s="133" t="s">
        <v>773</v>
      </c>
    </row>
    <row r="465" spans="70:70" ht="25.5" x14ac:dyDescent="0.25">
      <c r="BR465" s="133" t="s">
        <v>774</v>
      </c>
    </row>
    <row r="466" spans="70:70" ht="25.5" x14ac:dyDescent="0.25">
      <c r="BR466" s="133" t="s">
        <v>775</v>
      </c>
    </row>
    <row r="467" spans="70:70" ht="25.5" x14ac:dyDescent="0.25">
      <c r="BR467" s="133" t="s">
        <v>776</v>
      </c>
    </row>
    <row r="468" spans="70:70" x14ac:dyDescent="0.25">
      <c r="BR468" s="133" t="s">
        <v>777</v>
      </c>
    </row>
    <row r="469" spans="70:70" ht="25.5" x14ac:dyDescent="0.25">
      <c r="BR469" s="133" t="s">
        <v>778</v>
      </c>
    </row>
    <row r="470" spans="70:70" ht="25.5" x14ac:dyDescent="0.25">
      <c r="BR470" s="133" t="s">
        <v>779</v>
      </c>
    </row>
    <row r="471" spans="70:70" x14ac:dyDescent="0.25">
      <c r="BR471" s="133" t="s">
        <v>780</v>
      </c>
    </row>
    <row r="472" spans="70:70" ht="25.5" x14ac:dyDescent="0.25">
      <c r="BR472" s="133" t="s">
        <v>781</v>
      </c>
    </row>
    <row r="473" spans="70:70" x14ac:dyDescent="0.25">
      <c r="BR473" s="133" t="s">
        <v>782</v>
      </c>
    </row>
    <row r="474" spans="70:70" ht="25.5" x14ac:dyDescent="0.25">
      <c r="BR474" s="133" t="s">
        <v>783</v>
      </c>
    </row>
    <row r="475" spans="70:70" x14ac:dyDescent="0.25">
      <c r="BR475" s="133" t="s">
        <v>784</v>
      </c>
    </row>
    <row r="476" spans="70:70" x14ac:dyDescent="0.25">
      <c r="BR476" s="133" t="s">
        <v>785</v>
      </c>
    </row>
    <row r="477" spans="70:70" x14ac:dyDescent="0.25">
      <c r="BR477" s="133" t="s">
        <v>786</v>
      </c>
    </row>
    <row r="478" spans="70:70" x14ac:dyDescent="0.25">
      <c r="BR478" s="133" t="s">
        <v>787</v>
      </c>
    </row>
    <row r="479" spans="70:70" x14ac:dyDescent="0.25">
      <c r="BR479" s="133" t="s">
        <v>788</v>
      </c>
    </row>
    <row r="480" spans="70:70" x14ac:dyDescent="0.25">
      <c r="BR480" s="133" t="s">
        <v>789</v>
      </c>
    </row>
    <row r="481" spans="70:70" x14ac:dyDescent="0.25">
      <c r="BR481" s="133" t="s">
        <v>790</v>
      </c>
    </row>
    <row r="482" spans="70:70" ht="25.5" x14ac:dyDescent="0.25">
      <c r="BR482" s="133" t="s">
        <v>791</v>
      </c>
    </row>
    <row r="483" spans="70:70" ht="25.5" x14ac:dyDescent="0.25">
      <c r="BR483" s="133" t="s">
        <v>792</v>
      </c>
    </row>
    <row r="484" spans="70:70" ht="25.5" x14ac:dyDescent="0.25">
      <c r="BR484" s="133" t="s">
        <v>793</v>
      </c>
    </row>
    <row r="485" spans="70:70" ht="25.5" x14ac:dyDescent="0.25">
      <c r="BR485" s="133" t="s">
        <v>794</v>
      </c>
    </row>
    <row r="486" spans="70:70" x14ac:dyDescent="0.25">
      <c r="BR486" s="133" t="s">
        <v>795</v>
      </c>
    </row>
    <row r="487" spans="70:70" x14ac:dyDescent="0.25">
      <c r="BR487" s="133" t="s">
        <v>796</v>
      </c>
    </row>
    <row r="488" spans="70:70" ht="25.5" x14ac:dyDescent="0.25">
      <c r="BR488" s="133" t="s">
        <v>797</v>
      </c>
    </row>
    <row r="489" spans="70:70" x14ac:dyDescent="0.25">
      <c r="BR489" s="133" t="s">
        <v>798</v>
      </c>
    </row>
    <row r="490" spans="70:70" x14ac:dyDescent="0.25">
      <c r="BR490" s="133" t="s">
        <v>799</v>
      </c>
    </row>
    <row r="491" spans="70:70" x14ac:dyDescent="0.25">
      <c r="BR491" s="133" t="s">
        <v>800</v>
      </c>
    </row>
    <row r="492" spans="70:70" x14ac:dyDescent="0.25">
      <c r="BR492" s="133" t="s">
        <v>801</v>
      </c>
    </row>
    <row r="493" spans="70:70" ht="25.5" x14ac:dyDescent="0.25">
      <c r="BR493" s="133" t="s">
        <v>802</v>
      </c>
    </row>
    <row r="494" spans="70:70" x14ac:dyDescent="0.25">
      <c r="BR494" s="133" t="s">
        <v>803</v>
      </c>
    </row>
    <row r="495" spans="70:70" x14ac:dyDescent="0.25">
      <c r="BR495" s="133" t="s">
        <v>804</v>
      </c>
    </row>
    <row r="496" spans="70:70" x14ac:dyDescent="0.25">
      <c r="BR496" s="133" t="s">
        <v>805</v>
      </c>
    </row>
    <row r="497" spans="70:70" x14ac:dyDescent="0.25">
      <c r="BR497" s="133" t="s">
        <v>806</v>
      </c>
    </row>
    <row r="498" spans="70:70" x14ac:dyDescent="0.25">
      <c r="BR498" s="133" t="s">
        <v>807</v>
      </c>
    </row>
    <row r="499" spans="70:70" x14ac:dyDescent="0.25">
      <c r="BR499" s="133" t="s">
        <v>808</v>
      </c>
    </row>
    <row r="500" spans="70:70" x14ac:dyDescent="0.25">
      <c r="BR500" s="133" t="s">
        <v>809</v>
      </c>
    </row>
    <row r="501" spans="70:70" x14ac:dyDescent="0.25">
      <c r="BR501" s="133" t="s">
        <v>810</v>
      </c>
    </row>
    <row r="502" spans="70:70" ht="25.5" x14ac:dyDescent="0.25">
      <c r="BR502" s="133" t="s">
        <v>811</v>
      </c>
    </row>
    <row r="503" spans="70:70" ht="25.5" x14ac:dyDescent="0.25">
      <c r="BR503" s="133" t="s">
        <v>812</v>
      </c>
    </row>
    <row r="504" spans="70:70" x14ac:dyDescent="0.25">
      <c r="BR504" s="133" t="s">
        <v>813</v>
      </c>
    </row>
    <row r="505" spans="70:70" x14ac:dyDescent="0.25">
      <c r="BR505" s="133" t="s">
        <v>814</v>
      </c>
    </row>
    <row r="506" spans="70:70" x14ac:dyDescent="0.25">
      <c r="BR506" s="133" t="s">
        <v>815</v>
      </c>
    </row>
    <row r="507" spans="70:70" x14ac:dyDescent="0.25">
      <c r="BR507" s="133" t="s">
        <v>816</v>
      </c>
    </row>
    <row r="508" spans="70:70" x14ac:dyDescent="0.25">
      <c r="BR508" s="133" t="s">
        <v>817</v>
      </c>
    </row>
    <row r="509" spans="70:70" ht="25.5" x14ac:dyDescent="0.25">
      <c r="BR509" s="133" t="s">
        <v>818</v>
      </c>
    </row>
    <row r="510" spans="70:70" ht="25.5" x14ac:dyDescent="0.25">
      <c r="BR510" s="133" t="s">
        <v>819</v>
      </c>
    </row>
    <row r="511" spans="70:70" x14ac:dyDescent="0.25">
      <c r="BR511" s="133" t="s">
        <v>820</v>
      </c>
    </row>
    <row r="512" spans="70:70" x14ac:dyDescent="0.25">
      <c r="BR512" s="133" t="s">
        <v>821</v>
      </c>
    </row>
    <row r="513" spans="70:70" x14ac:dyDescent="0.25">
      <c r="BR513" s="133" t="s">
        <v>822</v>
      </c>
    </row>
    <row r="514" spans="70:70" x14ac:dyDescent="0.25">
      <c r="BR514" s="133" t="s">
        <v>823</v>
      </c>
    </row>
    <row r="515" spans="70:70" x14ac:dyDescent="0.25">
      <c r="BR515" s="133" t="s">
        <v>824</v>
      </c>
    </row>
    <row r="516" spans="70:70" x14ac:dyDescent="0.25">
      <c r="BR516" s="133" t="s">
        <v>825</v>
      </c>
    </row>
    <row r="517" spans="70:70" x14ac:dyDescent="0.25">
      <c r="BR517" s="133" t="s">
        <v>826</v>
      </c>
    </row>
    <row r="518" spans="70:70" x14ac:dyDescent="0.25">
      <c r="BR518" s="133" t="s">
        <v>827</v>
      </c>
    </row>
    <row r="519" spans="70:70" ht="25.5" x14ac:dyDescent="0.25">
      <c r="BR519" s="133" t="s">
        <v>828</v>
      </c>
    </row>
    <row r="520" spans="70:70" ht="25.5" x14ac:dyDescent="0.25">
      <c r="BR520" s="133" t="s">
        <v>829</v>
      </c>
    </row>
    <row r="521" spans="70:70" x14ac:dyDescent="0.25">
      <c r="BR521" s="133" t="s">
        <v>830</v>
      </c>
    </row>
    <row r="522" spans="70:70" x14ac:dyDescent="0.25">
      <c r="BR522" s="133" t="s">
        <v>831</v>
      </c>
    </row>
    <row r="523" spans="70:70" x14ac:dyDescent="0.25">
      <c r="BR523" s="133" t="s">
        <v>832</v>
      </c>
    </row>
    <row r="524" spans="70:70" x14ac:dyDescent="0.25">
      <c r="BR524" s="133" t="s">
        <v>833</v>
      </c>
    </row>
    <row r="525" spans="70:70" x14ac:dyDescent="0.25">
      <c r="BR525" s="133" t="s">
        <v>834</v>
      </c>
    </row>
    <row r="526" spans="70:70" x14ac:dyDescent="0.25">
      <c r="BR526" s="133" t="s">
        <v>835</v>
      </c>
    </row>
    <row r="527" spans="70:70" ht="25.5" x14ac:dyDescent="0.25">
      <c r="BR527" s="133" t="s">
        <v>836</v>
      </c>
    </row>
    <row r="528" spans="70:70" x14ac:dyDescent="0.25">
      <c r="BR528" s="133" t="s">
        <v>837</v>
      </c>
    </row>
    <row r="529" spans="70:70" x14ac:dyDescent="0.25">
      <c r="BR529" s="133" t="s">
        <v>838</v>
      </c>
    </row>
    <row r="530" spans="70:70" ht="25.5" x14ac:dyDescent="0.25">
      <c r="BR530" s="133" t="s">
        <v>839</v>
      </c>
    </row>
    <row r="531" spans="70:70" x14ac:dyDescent="0.25">
      <c r="BR531" s="133" t="s">
        <v>840</v>
      </c>
    </row>
    <row r="532" spans="70:70" x14ac:dyDescent="0.25">
      <c r="BR532" s="133" t="s">
        <v>841</v>
      </c>
    </row>
    <row r="533" spans="70:70" x14ac:dyDescent="0.25">
      <c r="BR533" s="133" t="s">
        <v>842</v>
      </c>
    </row>
    <row r="534" spans="70:70" ht="38.25" x14ac:dyDescent="0.25">
      <c r="BR534" s="133" t="s">
        <v>843</v>
      </c>
    </row>
    <row r="535" spans="70:70" ht="38.25" x14ac:dyDescent="0.25">
      <c r="BR535" s="133" t="s">
        <v>844</v>
      </c>
    </row>
    <row r="536" spans="70:70" x14ac:dyDescent="0.25">
      <c r="BR536" s="133" t="s">
        <v>845</v>
      </c>
    </row>
    <row r="537" spans="70:70" ht="25.5" x14ac:dyDescent="0.25">
      <c r="BR537" s="133" t="s">
        <v>846</v>
      </c>
    </row>
    <row r="538" spans="70:70" ht="25.5" x14ac:dyDescent="0.25">
      <c r="BR538" s="133" t="s">
        <v>847</v>
      </c>
    </row>
    <row r="539" spans="70:70" ht="25.5" x14ac:dyDescent="0.25">
      <c r="BR539" s="133" t="s">
        <v>848</v>
      </c>
    </row>
    <row r="540" spans="70:70" x14ac:dyDescent="0.25">
      <c r="BR540" s="133" t="s">
        <v>849</v>
      </c>
    </row>
    <row r="541" spans="70:70" ht="25.5" x14ac:dyDescent="0.25">
      <c r="BR541" s="133" t="s">
        <v>850</v>
      </c>
    </row>
    <row r="542" spans="70:70" ht="25.5" x14ac:dyDescent="0.25">
      <c r="BR542" s="133" t="s">
        <v>851</v>
      </c>
    </row>
    <row r="543" spans="70:70" ht="25.5" x14ac:dyDescent="0.25">
      <c r="BR543" s="133" t="s">
        <v>852</v>
      </c>
    </row>
    <row r="544" spans="70:70" x14ac:dyDescent="0.25">
      <c r="BR544" s="133" t="s">
        <v>853</v>
      </c>
    </row>
    <row r="545" spans="70:70" x14ac:dyDescent="0.25">
      <c r="BR545" s="133" t="s">
        <v>854</v>
      </c>
    </row>
    <row r="546" spans="70:70" x14ac:dyDescent="0.25">
      <c r="BR546" s="133" t="s">
        <v>855</v>
      </c>
    </row>
    <row r="547" spans="70:70" ht="25.5" x14ac:dyDescent="0.25">
      <c r="BR547" s="133" t="s">
        <v>856</v>
      </c>
    </row>
    <row r="548" spans="70:70" x14ac:dyDescent="0.25">
      <c r="BR548" s="133" t="s">
        <v>857</v>
      </c>
    </row>
    <row r="549" spans="70:70" ht="25.5" x14ac:dyDescent="0.25">
      <c r="BR549" s="133" t="s">
        <v>858</v>
      </c>
    </row>
    <row r="550" spans="70:70" x14ac:dyDescent="0.25">
      <c r="BR550" s="133" t="s">
        <v>859</v>
      </c>
    </row>
    <row r="551" spans="70:70" x14ac:dyDescent="0.25">
      <c r="BR551" s="133" t="s">
        <v>860</v>
      </c>
    </row>
    <row r="552" spans="70:70" ht="25.5" x14ac:dyDescent="0.25">
      <c r="BR552" s="133" t="s">
        <v>861</v>
      </c>
    </row>
    <row r="553" spans="70:70" x14ac:dyDescent="0.25">
      <c r="BR553" s="133" t="s">
        <v>862</v>
      </c>
    </row>
    <row r="554" spans="70:70" x14ac:dyDescent="0.25">
      <c r="BR554" s="133" t="s">
        <v>863</v>
      </c>
    </row>
    <row r="555" spans="70:70" x14ac:dyDescent="0.25">
      <c r="BR555" s="133" t="s">
        <v>864</v>
      </c>
    </row>
    <row r="556" spans="70:70" x14ac:dyDescent="0.25">
      <c r="BR556" s="133" t="s">
        <v>865</v>
      </c>
    </row>
    <row r="557" spans="70:70" x14ac:dyDescent="0.25">
      <c r="BR557" s="133" t="s">
        <v>866</v>
      </c>
    </row>
    <row r="558" spans="70:70" x14ac:dyDescent="0.25">
      <c r="BR558" s="133" t="s">
        <v>867</v>
      </c>
    </row>
    <row r="559" spans="70:70" x14ac:dyDescent="0.25">
      <c r="BR559" s="133" t="s">
        <v>868</v>
      </c>
    </row>
    <row r="560" spans="70:70" x14ac:dyDescent="0.25">
      <c r="BR560" s="133" t="s">
        <v>869</v>
      </c>
    </row>
    <row r="561" spans="70:70" x14ac:dyDescent="0.25">
      <c r="BR561" s="133" t="s">
        <v>870</v>
      </c>
    </row>
    <row r="562" spans="70:70" ht="25.5" x14ac:dyDescent="0.25">
      <c r="BR562" s="133" t="s">
        <v>871</v>
      </c>
    </row>
    <row r="563" spans="70:70" ht="25.5" x14ac:dyDescent="0.25">
      <c r="BR563" s="133" t="s">
        <v>872</v>
      </c>
    </row>
    <row r="564" spans="70:70" ht="25.5" x14ac:dyDescent="0.25">
      <c r="BR564" s="133" t="s">
        <v>873</v>
      </c>
    </row>
    <row r="565" spans="70:70" x14ac:dyDescent="0.25">
      <c r="BR565" s="133" t="s">
        <v>874</v>
      </c>
    </row>
    <row r="566" spans="70:70" x14ac:dyDescent="0.25">
      <c r="BR566" s="133" t="s">
        <v>875</v>
      </c>
    </row>
    <row r="567" spans="70:70" ht="25.5" x14ac:dyDescent="0.25">
      <c r="BR567" s="133" t="s">
        <v>876</v>
      </c>
    </row>
    <row r="568" spans="70:70" ht="25.5" x14ac:dyDescent="0.25">
      <c r="BR568" s="133" t="s">
        <v>877</v>
      </c>
    </row>
    <row r="569" spans="70:70" ht="38.25" x14ac:dyDescent="0.25">
      <c r="BR569" s="133" t="s">
        <v>878</v>
      </c>
    </row>
    <row r="570" spans="70:70" x14ac:dyDescent="0.25">
      <c r="BR570" s="133" t="s">
        <v>879</v>
      </c>
    </row>
    <row r="571" spans="70:70" ht="25.5" x14ac:dyDescent="0.25">
      <c r="BR571" s="133" t="s">
        <v>880</v>
      </c>
    </row>
    <row r="572" spans="70:70" x14ac:dyDescent="0.25">
      <c r="BR572" s="133" t="s">
        <v>881</v>
      </c>
    </row>
    <row r="573" spans="70:70" ht="25.5" x14ac:dyDescent="0.25">
      <c r="BR573" s="133" t="s">
        <v>882</v>
      </c>
    </row>
    <row r="574" spans="70:70" ht="38.25" x14ac:dyDescent="0.25">
      <c r="BR574" s="133" t="s">
        <v>883</v>
      </c>
    </row>
    <row r="575" spans="70:70" ht="25.5" x14ac:dyDescent="0.25">
      <c r="BR575" s="133" t="s">
        <v>884</v>
      </c>
    </row>
    <row r="576" spans="70:70" ht="25.5" x14ac:dyDescent="0.25">
      <c r="BR576" s="133" t="s">
        <v>885</v>
      </c>
    </row>
    <row r="577" spans="70:70" ht="38.25" x14ac:dyDescent="0.25">
      <c r="BR577" s="133" t="s">
        <v>886</v>
      </c>
    </row>
    <row r="578" spans="70:70" ht="38.25" x14ac:dyDescent="0.25">
      <c r="BR578" s="133" t="s">
        <v>887</v>
      </c>
    </row>
    <row r="579" spans="70:70" ht="25.5" x14ac:dyDescent="0.25">
      <c r="BR579" s="133" t="s">
        <v>888</v>
      </c>
    </row>
    <row r="580" spans="70:70" x14ac:dyDescent="0.25">
      <c r="BR580" s="133" t="s">
        <v>889</v>
      </c>
    </row>
    <row r="581" spans="70:70" x14ac:dyDescent="0.25">
      <c r="BR581" s="133" t="s">
        <v>890</v>
      </c>
    </row>
    <row r="582" spans="70:70" ht="38.25" x14ac:dyDescent="0.25">
      <c r="BR582" s="133" t="s">
        <v>891</v>
      </c>
    </row>
    <row r="583" spans="70:70" ht="25.5" x14ac:dyDescent="0.25">
      <c r="BR583" s="133" t="s">
        <v>892</v>
      </c>
    </row>
    <row r="584" spans="70:70" ht="25.5" x14ac:dyDescent="0.25">
      <c r="BR584" s="133" t="s">
        <v>893</v>
      </c>
    </row>
    <row r="585" spans="70:70" ht="25.5" x14ac:dyDescent="0.25">
      <c r="BR585" s="133" t="s">
        <v>894</v>
      </c>
    </row>
    <row r="586" spans="70:70" ht="38.25" x14ac:dyDescent="0.25">
      <c r="BR586" s="133" t="s">
        <v>895</v>
      </c>
    </row>
    <row r="587" spans="70:70" x14ac:dyDescent="0.25">
      <c r="BR587" s="133" t="s">
        <v>896</v>
      </c>
    </row>
    <row r="588" spans="70:70" x14ac:dyDescent="0.25">
      <c r="BR588" s="133" t="s">
        <v>897</v>
      </c>
    </row>
    <row r="589" spans="70:70" x14ac:dyDescent="0.25">
      <c r="BR589" s="133" t="s">
        <v>898</v>
      </c>
    </row>
    <row r="590" spans="70:70" x14ac:dyDescent="0.25">
      <c r="BR590" s="133" t="s">
        <v>899</v>
      </c>
    </row>
    <row r="591" spans="70:70" x14ac:dyDescent="0.25">
      <c r="BR591" s="133" t="s">
        <v>900</v>
      </c>
    </row>
    <row r="592" spans="70:70" x14ac:dyDescent="0.25">
      <c r="BR592" s="133" t="s">
        <v>901</v>
      </c>
    </row>
    <row r="593" spans="70:70" ht="25.5" x14ac:dyDescent="0.25">
      <c r="BR593" s="133" t="s">
        <v>902</v>
      </c>
    </row>
    <row r="594" spans="70:70" x14ac:dyDescent="0.25">
      <c r="BR594" s="133" t="s">
        <v>903</v>
      </c>
    </row>
    <row r="595" spans="70:70" x14ac:dyDescent="0.25">
      <c r="BR595" s="133" t="s">
        <v>904</v>
      </c>
    </row>
    <row r="596" spans="70:70" ht="25.5" x14ac:dyDescent="0.25">
      <c r="BR596" s="133" t="s">
        <v>905</v>
      </c>
    </row>
    <row r="597" spans="70:70" x14ac:dyDescent="0.25">
      <c r="BR597" s="133" t="s">
        <v>906</v>
      </c>
    </row>
    <row r="598" spans="70:70" ht="25.5" x14ac:dyDescent="0.25">
      <c r="BR598" s="133" t="s">
        <v>907</v>
      </c>
    </row>
    <row r="599" spans="70:70" ht="25.5" x14ac:dyDescent="0.25">
      <c r="BR599" s="133" t="s">
        <v>908</v>
      </c>
    </row>
    <row r="600" spans="70:70" x14ac:dyDescent="0.25">
      <c r="BR600" s="133" t="s">
        <v>909</v>
      </c>
    </row>
    <row r="601" spans="70:70" ht="25.5" x14ac:dyDescent="0.25">
      <c r="BR601" s="133" t="s">
        <v>910</v>
      </c>
    </row>
    <row r="602" spans="70:70" ht="25.5" x14ac:dyDescent="0.25">
      <c r="BR602" s="133" t="s">
        <v>911</v>
      </c>
    </row>
    <row r="603" spans="70:70" ht="25.5" x14ac:dyDescent="0.25">
      <c r="BR603" s="133" t="s">
        <v>912</v>
      </c>
    </row>
    <row r="604" spans="70:70" x14ac:dyDescent="0.25">
      <c r="BR604" s="133" t="s">
        <v>913</v>
      </c>
    </row>
    <row r="605" spans="70:70" x14ac:dyDescent="0.25">
      <c r="BR605" s="133" t="s">
        <v>914</v>
      </c>
    </row>
    <row r="606" spans="70:70" ht="25.5" x14ac:dyDescent="0.25">
      <c r="BR606" s="133" t="s">
        <v>915</v>
      </c>
    </row>
    <row r="607" spans="70:70" ht="25.5" x14ac:dyDescent="0.25">
      <c r="BR607" s="133" t="s">
        <v>916</v>
      </c>
    </row>
    <row r="608" spans="70:70" x14ac:dyDescent="0.25">
      <c r="BR608" s="133" t="s">
        <v>917</v>
      </c>
    </row>
    <row r="609" spans="70:70" x14ac:dyDescent="0.25">
      <c r="BR609" s="133" t="s">
        <v>918</v>
      </c>
    </row>
    <row r="610" spans="70:70" x14ac:dyDescent="0.25">
      <c r="BR610" s="133" t="s">
        <v>919</v>
      </c>
    </row>
    <row r="611" spans="70:70" x14ac:dyDescent="0.25">
      <c r="BR611" s="133" t="s">
        <v>920</v>
      </c>
    </row>
    <row r="612" spans="70:70" x14ac:dyDescent="0.25">
      <c r="BR612" s="133" t="s">
        <v>921</v>
      </c>
    </row>
    <row r="613" spans="70:70" x14ac:dyDescent="0.25">
      <c r="BR613" s="133" t="s">
        <v>922</v>
      </c>
    </row>
    <row r="614" spans="70:70" x14ac:dyDescent="0.25">
      <c r="BR614" s="133" t="s">
        <v>923</v>
      </c>
    </row>
    <row r="615" spans="70:70" ht="25.5" x14ac:dyDescent="0.25">
      <c r="BR615" s="133" t="s">
        <v>924</v>
      </c>
    </row>
    <row r="616" spans="70:70" ht="25.5" x14ac:dyDescent="0.25">
      <c r="BR616" s="133" t="s">
        <v>925</v>
      </c>
    </row>
    <row r="617" spans="70:70" x14ac:dyDescent="0.25">
      <c r="BR617" s="133" t="s">
        <v>926</v>
      </c>
    </row>
    <row r="618" spans="70:70" x14ac:dyDescent="0.25">
      <c r="BR618" s="133" t="s">
        <v>927</v>
      </c>
    </row>
    <row r="619" spans="70:70" x14ac:dyDescent="0.25">
      <c r="BR619" s="133" t="s">
        <v>928</v>
      </c>
    </row>
    <row r="620" spans="70:70" x14ac:dyDescent="0.25">
      <c r="BR620" s="133" t="s">
        <v>929</v>
      </c>
    </row>
    <row r="621" spans="70:70" x14ac:dyDescent="0.25">
      <c r="BR621" s="133" t="s">
        <v>930</v>
      </c>
    </row>
    <row r="622" spans="70:70" x14ac:dyDescent="0.25">
      <c r="BR622" s="133" t="s">
        <v>931</v>
      </c>
    </row>
    <row r="623" spans="70:70" x14ac:dyDescent="0.25">
      <c r="BR623" s="133" t="s">
        <v>932</v>
      </c>
    </row>
    <row r="624" spans="70:70" x14ac:dyDescent="0.25">
      <c r="BR624" s="133" t="s">
        <v>933</v>
      </c>
    </row>
    <row r="625" spans="70:70" x14ac:dyDescent="0.25">
      <c r="BR625" s="133" t="s">
        <v>934</v>
      </c>
    </row>
    <row r="626" spans="70:70" x14ac:dyDescent="0.25">
      <c r="BR626" s="133" t="s">
        <v>935</v>
      </c>
    </row>
    <row r="627" spans="70:70" x14ac:dyDescent="0.25">
      <c r="BR627" s="133" t="s">
        <v>936</v>
      </c>
    </row>
    <row r="628" spans="70:70" x14ac:dyDescent="0.25">
      <c r="BR628" s="133" t="s">
        <v>937</v>
      </c>
    </row>
    <row r="629" spans="70:70" x14ac:dyDescent="0.25">
      <c r="BR629" s="133" t="s">
        <v>938</v>
      </c>
    </row>
    <row r="630" spans="70:70" x14ac:dyDescent="0.25">
      <c r="BR630" s="133" t="s">
        <v>939</v>
      </c>
    </row>
    <row r="631" spans="70:70" ht="25.5" x14ac:dyDescent="0.25">
      <c r="BR631" s="133" t="s">
        <v>940</v>
      </c>
    </row>
    <row r="632" spans="70:70" ht="25.5" x14ac:dyDescent="0.25">
      <c r="BR632" s="133" t="s">
        <v>941</v>
      </c>
    </row>
    <row r="633" spans="70:70" ht="25.5" x14ac:dyDescent="0.25">
      <c r="BR633" s="133" t="s">
        <v>942</v>
      </c>
    </row>
    <row r="634" spans="70:70" ht="25.5" x14ac:dyDescent="0.25">
      <c r="BR634" s="133" t="s">
        <v>943</v>
      </c>
    </row>
    <row r="635" spans="70:70" ht="25.5" x14ac:dyDescent="0.25">
      <c r="BR635" s="133" t="s">
        <v>944</v>
      </c>
    </row>
    <row r="636" spans="70:70" ht="25.5" x14ac:dyDescent="0.25">
      <c r="BR636" s="133" t="s">
        <v>945</v>
      </c>
    </row>
    <row r="637" spans="70:70" x14ac:dyDescent="0.25">
      <c r="BR637" s="133" t="s">
        <v>946</v>
      </c>
    </row>
    <row r="638" spans="70:70" x14ac:dyDescent="0.25">
      <c r="BR638" s="133" t="s">
        <v>947</v>
      </c>
    </row>
    <row r="639" spans="70:70" x14ac:dyDescent="0.25">
      <c r="BR639" s="133" t="s">
        <v>948</v>
      </c>
    </row>
    <row r="640" spans="70:70" ht="25.5" x14ac:dyDescent="0.25">
      <c r="BR640" s="133" t="s">
        <v>949</v>
      </c>
    </row>
    <row r="641" spans="70:70" x14ac:dyDescent="0.25">
      <c r="BR641" s="133" t="s">
        <v>950</v>
      </c>
    </row>
    <row r="642" spans="70:70" x14ac:dyDescent="0.25">
      <c r="BR642" s="133" t="s">
        <v>951</v>
      </c>
    </row>
    <row r="643" spans="70:70" x14ac:dyDescent="0.25">
      <c r="BR643" s="133" t="s">
        <v>952</v>
      </c>
    </row>
    <row r="644" spans="70:70" x14ac:dyDescent="0.25">
      <c r="BR644" s="133" t="s">
        <v>953</v>
      </c>
    </row>
    <row r="645" spans="70:70" ht="25.5" x14ac:dyDescent="0.25">
      <c r="BR645" s="133" t="s">
        <v>954</v>
      </c>
    </row>
    <row r="646" spans="70:70" x14ac:dyDescent="0.25">
      <c r="BR646" s="133" t="s">
        <v>955</v>
      </c>
    </row>
    <row r="647" spans="70:70" x14ac:dyDescent="0.25">
      <c r="BR647" s="133" t="s">
        <v>956</v>
      </c>
    </row>
    <row r="648" spans="70:70" ht="25.5" x14ac:dyDescent="0.25">
      <c r="BR648" s="133" t="s">
        <v>957</v>
      </c>
    </row>
    <row r="649" spans="70:70" ht="25.5" x14ac:dyDescent="0.25">
      <c r="BR649" s="133" t="s">
        <v>958</v>
      </c>
    </row>
    <row r="650" spans="70:70" ht="25.5" x14ac:dyDescent="0.25">
      <c r="BR650" s="133" t="s">
        <v>959</v>
      </c>
    </row>
    <row r="651" spans="70:70" x14ac:dyDescent="0.25">
      <c r="BR651" s="133" t="s">
        <v>960</v>
      </c>
    </row>
    <row r="652" spans="70:70" x14ac:dyDescent="0.25">
      <c r="BR652" s="133" t="s">
        <v>961</v>
      </c>
    </row>
    <row r="653" spans="70:70" x14ac:dyDescent="0.25">
      <c r="BR653" s="133" t="s">
        <v>962</v>
      </c>
    </row>
    <row r="654" spans="70:70" x14ac:dyDescent="0.25">
      <c r="BR654" s="133" t="s">
        <v>963</v>
      </c>
    </row>
    <row r="655" spans="70:70" x14ac:dyDescent="0.25">
      <c r="BR655" s="133" t="s">
        <v>964</v>
      </c>
    </row>
    <row r="656" spans="70:70" x14ac:dyDescent="0.25">
      <c r="BR656" s="133" t="s">
        <v>965</v>
      </c>
    </row>
    <row r="657" spans="70:70" x14ac:dyDescent="0.25">
      <c r="BR657" s="133" t="s">
        <v>966</v>
      </c>
    </row>
    <row r="658" spans="70:70" x14ac:dyDescent="0.25">
      <c r="BR658" s="133" t="s">
        <v>967</v>
      </c>
    </row>
    <row r="659" spans="70:70" x14ac:dyDescent="0.25">
      <c r="BR659" s="133" t="s">
        <v>968</v>
      </c>
    </row>
    <row r="660" spans="70:70" x14ac:dyDescent="0.25">
      <c r="BR660" s="133" t="s">
        <v>969</v>
      </c>
    </row>
    <row r="661" spans="70:70" x14ac:dyDescent="0.25">
      <c r="BR661" s="133" t="s">
        <v>970</v>
      </c>
    </row>
    <row r="662" spans="70:70" x14ac:dyDescent="0.25">
      <c r="BR662" s="133" t="s">
        <v>971</v>
      </c>
    </row>
    <row r="663" spans="70:70" ht="25.5" x14ac:dyDescent="0.25">
      <c r="BR663" s="133" t="s">
        <v>972</v>
      </c>
    </row>
    <row r="664" spans="70:70" x14ac:dyDescent="0.25">
      <c r="BR664" s="133" t="s">
        <v>973</v>
      </c>
    </row>
    <row r="665" spans="70:70" ht="25.5" x14ac:dyDescent="0.25">
      <c r="BR665" s="133" t="s">
        <v>974</v>
      </c>
    </row>
    <row r="666" spans="70:70" x14ac:dyDescent="0.25">
      <c r="BR666" s="133" t="s">
        <v>975</v>
      </c>
    </row>
    <row r="667" spans="70:70" x14ac:dyDescent="0.25">
      <c r="BR667" s="133" t="s">
        <v>976</v>
      </c>
    </row>
    <row r="668" spans="70:70" x14ac:dyDescent="0.25">
      <c r="BR668" s="133" t="s">
        <v>977</v>
      </c>
    </row>
    <row r="669" spans="70:70" x14ac:dyDescent="0.25">
      <c r="BR669" s="133" t="s">
        <v>978</v>
      </c>
    </row>
    <row r="670" spans="70:70" x14ac:dyDescent="0.25">
      <c r="BR670" s="133" t="s">
        <v>979</v>
      </c>
    </row>
    <row r="671" spans="70:70" ht="25.5" x14ac:dyDescent="0.25">
      <c r="BR671" s="133" t="s">
        <v>980</v>
      </c>
    </row>
    <row r="672" spans="70:70" ht="25.5" x14ac:dyDescent="0.25">
      <c r="BR672" s="133" t="s">
        <v>981</v>
      </c>
    </row>
    <row r="673" spans="70:70" ht="25.5" x14ac:dyDescent="0.25">
      <c r="BR673" s="133" t="s">
        <v>982</v>
      </c>
    </row>
    <row r="674" spans="70:70" ht="38.25" x14ac:dyDescent="0.25">
      <c r="BR674" s="133" t="s">
        <v>983</v>
      </c>
    </row>
    <row r="675" spans="70:70" ht="25.5" x14ac:dyDescent="0.25">
      <c r="BR675" s="133" t="s">
        <v>984</v>
      </c>
    </row>
    <row r="676" spans="70:70" ht="25.5" x14ac:dyDescent="0.25">
      <c r="BR676" s="133" t="s">
        <v>985</v>
      </c>
    </row>
    <row r="677" spans="70:70" ht="25.5" x14ac:dyDescent="0.25">
      <c r="BR677" s="133" t="s">
        <v>986</v>
      </c>
    </row>
    <row r="678" spans="70:70" ht="38.25" x14ac:dyDescent="0.25">
      <c r="BR678" s="133" t="s">
        <v>987</v>
      </c>
    </row>
    <row r="679" spans="70:70" ht="25.5" x14ac:dyDescent="0.25">
      <c r="BR679" s="133" t="s">
        <v>988</v>
      </c>
    </row>
    <row r="680" spans="70:70" ht="25.5" x14ac:dyDescent="0.25">
      <c r="BR680" s="133" t="s">
        <v>989</v>
      </c>
    </row>
    <row r="681" spans="70:70" ht="25.5" x14ac:dyDescent="0.25">
      <c r="BR681" s="133" t="s">
        <v>990</v>
      </c>
    </row>
    <row r="682" spans="70:70" ht="25.5" x14ac:dyDescent="0.25">
      <c r="BR682" s="133" t="s">
        <v>991</v>
      </c>
    </row>
    <row r="683" spans="70:70" x14ac:dyDescent="0.25">
      <c r="BR683" s="133" t="s">
        <v>992</v>
      </c>
    </row>
    <row r="684" spans="70:70" ht="25.5" x14ac:dyDescent="0.25">
      <c r="BR684" s="133" t="s">
        <v>993</v>
      </c>
    </row>
    <row r="685" spans="70:70" ht="25.5" x14ac:dyDescent="0.25">
      <c r="BR685" s="133" t="s">
        <v>994</v>
      </c>
    </row>
    <row r="686" spans="70:70" ht="25.5" x14ac:dyDescent="0.25">
      <c r="BR686" s="133" t="s">
        <v>995</v>
      </c>
    </row>
    <row r="687" spans="70:70" ht="38.25" x14ac:dyDescent="0.25">
      <c r="BR687" s="133" t="s">
        <v>996</v>
      </c>
    </row>
    <row r="688" spans="70:70" ht="25.5" x14ac:dyDescent="0.25">
      <c r="BR688" s="133" t="s">
        <v>997</v>
      </c>
    </row>
    <row r="689" spans="70:70" ht="38.25" x14ac:dyDescent="0.25">
      <c r="BR689" s="133" t="s">
        <v>998</v>
      </c>
    </row>
    <row r="690" spans="70:70" ht="25.5" x14ac:dyDescent="0.25">
      <c r="BR690" s="133" t="s">
        <v>999</v>
      </c>
    </row>
    <row r="691" spans="70:70" ht="25.5" x14ac:dyDescent="0.25">
      <c r="BR691" s="133" t="s">
        <v>1000</v>
      </c>
    </row>
    <row r="692" spans="70:70" ht="25.5" x14ac:dyDescent="0.25">
      <c r="BR692" s="133" t="s">
        <v>1001</v>
      </c>
    </row>
    <row r="693" spans="70:70" ht="25.5" x14ac:dyDescent="0.25">
      <c r="BR693" s="133" t="s">
        <v>1002</v>
      </c>
    </row>
    <row r="694" spans="70:70" ht="25.5" x14ac:dyDescent="0.25">
      <c r="BR694" s="133" t="s">
        <v>1003</v>
      </c>
    </row>
    <row r="695" spans="70:70" ht="25.5" x14ac:dyDescent="0.25">
      <c r="BR695" s="133" t="s">
        <v>1004</v>
      </c>
    </row>
    <row r="696" spans="70:70" ht="25.5" x14ac:dyDescent="0.25">
      <c r="BR696" s="133" t="s">
        <v>1005</v>
      </c>
    </row>
    <row r="697" spans="70:70" x14ac:dyDescent="0.25">
      <c r="BR697" s="133" t="s">
        <v>1006</v>
      </c>
    </row>
    <row r="698" spans="70:70" ht="38.25" x14ac:dyDescent="0.25">
      <c r="BR698" s="133" t="s">
        <v>1007</v>
      </c>
    </row>
    <row r="699" spans="70:70" ht="25.5" x14ac:dyDescent="0.25">
      <c r="BR699" s="133" t="s">
        <v>1008</v>
      </c>
    </row>
    <row r="700" spans="70:70" x14ac:dyDescent="0.25">
      <c r="BR700" s="133" t="s">
        <v>1009</v>
      </c>
    </row>
    <row r="701" spans="70:70" ht="25.5" x14ac:dyDescent="0.25">
      <c r="BR701" s="133" t="s">
        <v>1010</v>
      </c>
    </row>
    <row r="702" spans="70:70" ht="25.5" x14ac:dyDescent="0.25">
      <c r="BR702" s="133" t="s">
        <v>1011</v>
      </c>
    </row>
    <row r="703" spans="70:70" ht="25.5" x14ac:dyDescent="0.25">
      <c r="BR703" s="133" t="s">
        <v>1012</v>
      </c>
    </row>
    <row r="704" spans="70:70" ht="25.5" x14ac:dyDescent="0.25">
      <c r="BR704" s="133" t="s">
        <v>1013</v>
      </c>
    </row>
    <row r="705" spans="70:70" ht="25.5" x14ac:dyDescent="0.25">
      <c r="BR705" s="133" t="s">
        <v>1014</v>
      </c>
    </row>
    <row r="706" spans="70:70" ht="38.25" x14ac:dyDescent="0.25">
      <c r="BR706" s="133" t="s">
        <v>1015</v>
      </c>
    </row>
    <row r="707" spans="70:70" ht="25.5" x14ac:dyDescent="0.25">
      <c r="BR707" s="133" t="s">
        <v>1016</v>
      </c>
    </row>
    <row r="708" spans="70:70" ht="38.25" x14ac:dyDescent="0.25">
      <c r="BR708" s="133" t="s">
        <v>1017</v>
      </c>
    </row>
    <row r="709" spans="70:70" ht="25.5" x14ac:dyDescent="0.25">
      <c r="BR709" s="133" t="s">
        <v>1018</v>
      </c>
    </row>
    <row r="710" spans="70:70" ht="38.25" x14ac:dyDescent="0.25">
      <c r="BR710" s="133" t="s">
        <v>1019</v>
      </c>
    </row>
    <row r="711" spans="70:70" ht="25.5" x14ac:dyDescent="0.25">
      <c r="BR711" s="133" t="s">
        <v>1020</v>
      </c>
    </row>
    <row r="712" spans="70:70" ht="38.25" x14ac:dyDescent="0.25">
      <c r="BR712" s="133" t="s">
        <v>1021</v>
      </c>
    </row>
    <row r="713" spans="70:70" ht="25.5" x14ac:dyDescent="0.25">
      <c r="BR713" s="133" t="s">
        <v>1022</v>
      </c>
    </row>
    <row r="714" spans="70:70" ht="25.5" x14ac:dyDescent="0.25">
      <c r="BR714" s="133" t="s">
        <v>1023</v>
      </c>
    </row>
    <row r="715" spans="70:70" ht="25.5" x14ac:dyDescent="0.25">
      <c r="BR715" s="133" t="s">
        <v>1024</v>
      </c>
    </row>
    <row r="716" spans="70:70" ht="25.5" x14ac:dyDescent="0.25">
      <c r="BR716" s="133" t="s">
        <v>1025</v>
      </c>
    </row>
    <row r="717" spans="70:70" ht="25.5" x14ac:dyDescent="0.25">
      <c r="BR717" s="133" t="s">
        <v>1026</v>
      </c>
    </row>
    <row r="718" spans="70:70" ht="25.5" x14ac:dyDescent="0.25">
      <c r="BR718" s="133" t="s">
        <v>1027</v>
      </c>
    </row>
    <row r="719" spans="70:70" ht="38.25" x14ac:dyDescent="0.25">
      <c r="BR719" s="133" t="s">
        <v>1028</v>
      </c>
    </row>
    <row r="720" spans="70:70" ht="25.5" x14ac:dyDescent="0.25">
      <c r="BR720" s="133" t="s">
        <v>1029</v>
      </c>
    </row>
    <row r="721" spans="70:70" ht="25.5" x14ac:dyDescent="0.25">
      <c r="BR721" s="133" t="s">
        <v>1030</v>
      </c>
    </row>
    <row r="722" spans="70:70" ht="25.5" x14ac:dyDescent="0.25">
      <c r="BR722" s="133" t="s">
        <v>1031</v>
      </c>
    </row>
    <row r="723" spans="70:70" ht="25.5" x14ac:dyDescent="0.25">
      <c r="BR723" s="133" t="s">
        <v>1032</v>
      </c>
    </row>
    <row r="724" spans="70:70" ht="25.5" x14ac:dyDescent="0.25">
      <c r="BR724" s="133" t="s">
        <v>1033</v>
      </c>
    </row>
    <row r="725" spans="70:70" ht="25.5" x14ac:dyDescent="0.25">
      <c r="BR725" s="133" t="s">
        <v>1034</v>
      </c>
    </row>
    <row r="726" spans="70:70" ht="25.5" x14ac:dyDescent="0.25">
      <c r="BR726" s="133" t="s">
        <v>1035</v>
      </c>
    </row>
    <row r="727" spans="70:70" ht="25.5" x14ac:dyDescent="0.25">
      <c r="BR727" s="133" t="s">
        <v>1036</v>
      </c>
    </row>
    <row r="728" spans="70:70" ht="25.5" x14ac:dyDescent="0.25">
      <c r="BR728" s="133" t="s">
        <v>1037</v>
      </c>
    </row>
    <row r="729" spans="70:70" ht="25.5" x14ac:dyDescent="0.25">
      <c r="BR729" s="133" t="s">
        <v>1038</v>
      </c>
    </row>
    <row r="730" spans="70:70" ht="25.5" x14ac:dyDescent="0.25">
      <c r="BR730" s="133" t="s">
        <v>1039</v>
      </c>
    </row>
    <row r="731" spans="70:70" ht="25.5" x14ac:dyDescent="0.25">
      <c r="BR731" s="133" t="s">
        <v>1040</v>
      </c>
    </row>
    <row r="732" spans="70:70" ht="25.5" x14ac:dyDescent="0.25">
      <c r="BR732" s="133" t="s">
        <v>1041</v>
      </c>
    </row>
    <row r="733" spans="70:70" ht="25.5" x14ac:dyDescent="0.25">
      <c r="BR733" s="133" t="s">
        <v>1042</v>
      </c>
    </row>
    <row r="734" spans="70:70" ht="38.25" x14ac:dyDescent="0.25">
      <c r="BR734" s="133" t="s">
        <v>1043</v>
      </c>
    </row>
    <row r="735" spans="70:70" ht="25.5" x14ac:dyDescent="0.25">
      <c r="BR735" s="133" t="s">
        <v>1044</v>
      </c>
    </row>
    <row r="736" spans="70:70" x14ac:dyDescent="0.25">
      <c r="BR736" s="133" t="s">
        <v>1045</v>
      </c>
    </row>
    <row r="737" spans="70:70" ht="25.5" x14ac:dyDescent="0.25">
      <c r="BR737" s="133" t="s">
        <v>1046</v>
      </c>
    </row>
    <row r="738" spans="70:70" ht="25.5" x14ac:dyDescent="0.25">
      <c r="BR738" s="133" t="s">
        <v>1047</v>
      </c>
    </row>
    <row r="739" spans="70:70" ht="38.25" x14ac:dyDescent="0.25">
      <c r="BR739" s="133" t="s">
        <v>1048</v>
      </c>
    </row>
    <row r="740" spans="70:70" ht="25.5" x14ac:dyDescent="0.25">
      <c r="BR740" s="133" t="s">
        <v>1049</v>
      </c>
    </row>
    <row r="741" spans="70:70" ht="25.5" x14ac:dyDescent="0.25">
      <c r="BR741" s="133" t="s">
        <v>1050</v>
      </c>
    </row>
    <row r="742" spans="70:70" ht="25.5" x14ac:dyDescent="0.25">
      <c r="BR742" s="133" t="s">
        <v>1051</v>
      </c>
    </row>
    <row r="743" spans="70:70" ht="25.5" x14ac:dyDescent="0.25">
      <c r="BR743" s="133" t="s">
        <v>1052</v>
      </c>
    </row>
    <row r="744" spans="70:70" ht="25.5" x14ac:dyDescent="0.25">
      <c r="BR744" s="133" t="s">
        <v>1053</v>
      </c>
    </row>
    <row r="745" spans="70:70" ht="25.5" x14ac:dyDescent="0.25">
      <c r="BR745" s="133" t="s">
        <v>1054</v>
      </c>
    </row>
    <row r="746" spans="70:70" ht="25.5" x14ac:dyDescent="0.25">
      <c r="BR746" s="133" t="s">
        <v>1055</v>
      </c>
    </row>
    <row r="747" spans="70:70" ht="25.5" x14ac:dyDescent="0.25">
      <c r="BR747" s="133" t="s">
        <v>1056</v>
      </c>
    </row>
    <row r="748" spans="70:70" ht="25.5" x14ac:dyDescent="0.25">
      <c r="BR748" s="133" t="s">
        <v>1057</v>
      </c>
    </row>
    <row r="749" spans="70:70" x14ac:dyDescent="0.25">
      <c r="BR749" s="133" t="s">
        <v>1058</v>
      </c>
    </row>
    <row r="750" spans="70:70" ht="25.5" x14ac:dyDescent="0.25">
      <c r="BR750" s="133" t="s">
        <v>1059</v>
      </c>
    </row>
    <row r="751" spans="70:70" ht="25.5" x14ac:dyDescent="0.25">
      <c r="BR751" s="133" t="s">
        <v>1060</v>
      </c>
    </row>
    <row r="752" spans="70:70" ht="38.25" x14ac:dyDescent="0.25">
      <c r="BR752" s="133" t="s">
        <v>1061</v>
      </c>
    </row>
    <row r="753" spans="70:70" ht="25.5" x14ac:dyDescent="0.25">
      <c r="BR753" s="133" t="s">
        <v>1062</v>
      </c>
    </row>
    <row r="754" spans="70:70" ht="25.5" x14ac:dyDescent="0.25">
      <c r="BR754" s="133" t="s">
        <v>1063</v>
      </c>
    </row>
    <row r="755" spans="70:70" ht="25.5" x14ac:dyDescent="0.25">
      <c r="BR755" s="133" t="s">
        <v>1064</v>
      </c>
    </row>
    <row r="756" spans="70:70" ht="25.5" x14ac:dyDescent="0.25">
      <c r="BR756" s="133" t="s">
        <v>1065</v>
      </c>
    </row>
    <row r="757" spans="70:70" ht="25.5" x14ac:dyDescent="0.25">
      <c r="BR757" s="133" t="s">
        <v>1066</v>
      </c>
    </row>
    <row r="758" spans="70:70" ht="38.25" x14ac:dyDescent="0.25">
      <c r="BR758" s="133" t="s">
        <v>1067</v>
      </c>
    </row>
    <row r="759" spans="70:70" ht="38.25" x14ac:dyDescent="0.25">
      <c r="BR759" s="133" t="s">
        <v>1068</v>
      </c>
    </row>
    <row r="760" spans="70:70" ht="38.25" x14ac:dyDescent="0.25">
      <c r="BR760" s="133" t="s">
        <v>1069</v>
      </c>
    </row>
    <row r="761" spans="70:70" ht="38.25" x14ac:dyDescent="0.25">
      <c r="BR761" s="133" t="s">
        <v>1070</v>
      </c>
    </row>
    <row r="762" spans="70:70" ht="38.25" x14ac:dyDescent="0.25">
      <c r="BR762" s="133" t="s">
        <v>1071</v>
      </c>
    </row>
    <row r="763" spans="70:70" ht="38.25" x14ac:dyDescent="0.25">
      <c r="BR763" s="133" t="s">
        <v>1072</v>
      </c>
    </row>
    <row r="764" spans="70:70" ht="38.25" x14ac:dyDescent="0.25">
      <c r="BR764" s="133" t="s">
        <v>1073</v>
      </c>
    </row>
    <row r="765" spans="70:70" ht="38.25" x14ac:dyDescent="0.25">
      <c r="BR765" s="133" t="s">
        <v>1074</v>
      </c>
    </row>
    <row r="766" spans="70:70" ht="38.25" x14ac:dyDescent="0.25">
      <c r="BR766" s="133" t="s">
        <v>1075</v>
      </c>
    </row>
    <row r="767" spans="70:70" ht="25.5" x14ac:dyDescent="0.25">
      <c r="BR767" s="133" t="s">
        <v>1076</v>
      </c>
    </row>
    <row r="768" spans="70:70" ht="38.25" x14ac:dyDescent="0.25">
      <c r="BR768" s="133" t="s">
        <v>1077</v>
      </c>
    </row>
    <row r="769" spans="70:70" ht="38.25" x14ac:dyDescent="0.25">
      <c r="BR769" s="133" t="s">
        <v>1078</v>
      </c>
    </row>
    <row r="770" spans="70:70" ht="38.25" x14ac:dyDescent="0.25">
      <c r="BR770" s="133" t="s">
        <v>1079</v>
      </c>
    </row>
    <row r="771" spans="70:70" ht="25.5" x14ac:dyDescent="0.25">
      <c r="BR771" s="133" t="s">
        <v>1080</v>
      </c>
    </row>
    <row r="772" spans="70:70" ht="38.25" x14ac:dyDescent="0.25">
      <c r="BR772" s="133" t="s">
        <v>1081</v>
      </c>
    </row>
    <row r="773" spans="70:70" ht="25.5" x14ac:dyDescent="0.25">
      <c r="BR773" s="133" t="s">
        <v>1082</v>
      </c>
    </row>
    <row r="774" spans="70:70" ht="25.5" x14ac:dyDescent="0.25">
      <c r="BR774" s="133" t="s">
        <v>1083</v>
      </c>
    </row>
    <row r="775" spans="70:70" ht="38.25" x14ac:dyDescent="0.25">
      <c r="BR775" s="133" t="s">
        <v>1084</v>
      </c>
    </row>
    <row r="776" spans="70:70" ht="25.5" x14ac:dyDescent="0.25">
      <c r="BR776" s="133" t="s">
        <v>1085</v>
      </c>
    </row>
    <row r="777" spans="70:70" x14ac:dyDescent="0.25">
      <c r="BR777" s="133" t="s">
        <v>1086</v>
      </c>
    </row>
    <row r="778" spans="70:70" x14ac:dyDescent="0.25">
      <c r="BR778" s="133" t="s">
        <v>1087</v>
      </c>
    </row>
    <row r="779" spans="70:70" ht="38.25" x14ac:dyDescent="0.25">
      <c r="BR779" s="133" t="s">
        <v>1088</v>
      </c>
    </row>
    <row r="780" spans="70:70" ht="25.5" x14ac:dyDescent="0.25">
      <c r="BR780" s="133" t="s">
        <v>1089</v>
      </c>
    </row>
    <row r="781" spans="70:70" x14ac:dyDescent="0.25">
      <c r="BR781" s="133" t="s">
        <v>1090</v>
      </c>
    </row>
    <row r="782" spans="70:70" x14ac:dyDescent="0.25">
      <c r="BR782" s="133" t="s">
        <v>1091</v>
      </c>
    </row>
    <row r="783" spans="70:70" x14ac:dyDescent="0.25">
      <c r="BR783" s="133" t="s">
        <v>1092</v>
      </c>
    </row>
    <row r="784" spans="70:70" ht="25.5" x14ac:dyDescent="0.25">
      <c r="BR784" s="133" t="s">
        <v>1093</v>
      </c>
    </row>
    <row r="785" spans="70:70" ht="25.5" x14ac:dyDescent="0.25">
      <c r="BR785" s="133" t="s">
        <v>1094</v>
      </c>
    </row>
    <row r="786" spans="70:70" ht="38.25" x14ac:dyDescent="0.25">
      <c r="BR786" s="133" t="s">
        <v>1095</v>
      </c>
    </row>
    <row r="787" spans="70:70" ht="25.5" x14ac:dyDescent="0.25">
      <c r="BR787" s="133" t="s">
        <v>1096</v>
      </c>
    </row>
    <row r="788" spans="70:70" x14ac:dyDescent="0.25">
      <c r="BR788" s="133" t="s">
        <v>1097</v>
      </c>
    </row>
    <row r="789" spans="70:70" ht="25.5" x14ac:dyDescent="0.25">
      <c r="BR789" s="133" t="s">
        <v>1098</v>
      </c>
    </row>
    <row r="790" spans="70:70" ht="25.5" x14ac:dyDescent="0.25">
      <c r="BR790" s="133" t="s">
        <v>1099</v>
      </c>
    </row>
    <row r="791" spans="70:70" x14ac:dyDescent="0.25">
      <c r="BR791" s="133" t="s">
        <v>1100</v>
      </c>
    </row>
    <row r="792" spans="70:70" x14ac:dyDescent="0.25">
      <c r="BR792" s="133" t="s">
        <v>1101</v>
      </c>
    </row>
    <row r="793" spans="70:70" x14ac:dyDescent="0.25">
      <c r="BR793" s="133" t="s">
        <v>1102</v>
      </c>
    </row>
    <row r="794" spans="70:70" ht="25.5" x14ac:dyDescent="0.25">
      <c r="BR794" s="133" t="s">
        <v>1103</v>
      </c>
    </row>
    <row r="795" spans="70:70" x14ac:dyDescent="0.25">
      <c r="BR795" s="133" t="s">
        <v>1104</v>
      </c>
    </row>
    <row r="796" spans="70:70" x14ac:dyDescent="0.25">
      <c r="BR796" s="133" t="s">
        <v>1105</v>
      </c>
    </row>
    <row r="797" spans="70:70" x14ac:dyDescent="0.25">
      <c r="BR797" s="133" t="s">
        <v>1106</v>
      </c>
    </row>
    <row r="798" spans="70:70" ht="25.5" x14ac:dyDescent="0.25">
      <c r="BR798" s="133" t="s">
        <v>1107</v>
      </c>
    </row>
    <row r="799" spans="70:70" x14ac:dyDescent="0.25">
      <c r="BR799" s="133" t="s">
        <v>1108</v>
      </c>
    </row>
    <row r="800" spans="70:70" ht="25.5" x14ac:dyDescent="0.25">
      <c r="BR800" s="133" t="s">
        <v>1109</v>
      </c>
    </row>
    <row r="801" spans="70:70" x14ac:dyDescent="0.25">
      <c r="BR801" s="133" t="s">
        <v>1110</v>
      </c>
    </row>
    <row r="802" spans="70:70" x14ac:dyDescent="0.25">
      <c r="BR802" s="133" t="s">
        <v>1111</v>
      </c>
    </row>
    <row r="803" spans="70:70" x14ac:dyDescent="0.25">
      <c r="BR803" s="133" t="s">
        <v>1112</v>
      </c>
    </row>
    <row r="804" spans="70:70" x14ac:dyDescent="0.25">
      <c r="BR804" s="133" t="s">
        <v>1113</v>
      </c>
    </row>
    <row r="805" spans="70:70" x14ac:dyDescent="0.25">
      <c r="BR805" s="133" t="s">
        <v>1114</v>
      </c>
    </row>
    <row r="806" spans="70:70" x14ac:dyDescent="0.25">
      <c r="BR806" s="133" t="s">
        <v>1115</v>
      </c>
    </row>
    <row r="807" spans="70:70" x14ac:dyDescent="0.25">
      <c r="BR807" s="133" t="s">
        <v>1116</v>
      </c>
    </row>
    <row r="808" spans="70:70" x14ac:dyDescent="0.25">
      <c r="BR808" s="133" t="s">
        <v>1117</v>
      </c>
    </row>
    <row r="809" spans="70:70" x14ac:dyDescent="0.25">
      <c r="BR809" s="133" t="s">
        <v>1118</v>
      </c>
    </row>
    <row r="810" spans="70:70" x14ac:dyDescent="0.25">
      <c r="BR810" s="133" t="s">
        <v>1119</v>
      </c>
    </row>
    <row r="811" spans="70:70" x14ac:dyDescent="0.25">
      <c r="BR811" s="133" t="s">
        <v>1120</v>
      </c>
    </row>
    <row r="812" spans="70:70" x14ac:dyDescent="0.25">
      <c r="BR812" s="133" t="s">
        <v>1121</v>
      </c>
    </row>
    <row r="813" spans="70:70" x14ac:dyDescent="0.25">
      <c r="BR813" s="133" t="s">
        <v>1122</v>
      </c>
    </row>
    <row r="814" spans="70:70" x14ac:dyDescent="0.25">
      <c r="BR814" s="133" t="s">
        <v>1123</v>
      </c>
    </row>
    <row r="815" spans="70:70" x14ac:dyDescent="0.25">
      <c r="BR815" s="133" t="s">
        <v>1124</v>
      </c>
    </row>
    <row r="816" spans="70:70" x14ac:dyDescent="0.25">
      <c r="BR816" s="133" t="s">
        <v>1125</v>
      </c>
    </row>
    <row r="817" spans="70:70" x14ac:dyDescent="0.25">
      <c r="BR817" s="133" t="s">
        <v>1126</v>
      </c>
    </row>
    <row r="818" spans="70:70" x14ac:dyDescent="0.25">
      <c r="BR818" s="133" t="s">
        <v>1127</v>
      </c>
    </row>
    <row r="819" spans="70:70" x14ac:dyDescent="0.25">
      <c r="BR819" s="133" t="s">
        <v>1128</v>
      </c>
    </row>
    <row r="820" spans="70:70" x14ac:dyDescent="0.25">
      <c r="BR820" s="133" t="s">
        <v>1129</v>
      </c>
    </row>
    <row r="821" spans="70:70" x14ac:dyDescent="0.25">
      <c r="BR821" s="133" t="s">
        <v>1130</v>
      </c>
    </row>
    <row r="822" spans="70:70" x14ac:dyDescent="0.25">
      <c r="BR822" s="133" t="s">
        <v>1131</v>
      </c>
    </row>
    <row r="823" spans="70:70" ht="38.25" x14ac:dyDescent="0.25">
      <c r="BR823" s="133" t="s">
        <v>1132</v>
      </c>
    </row>
    <row r="824" spans="70:70" x14ac:dyDescent="0.25">
      <c r="BR824" s="133" t="s">
        <v>1133</v>
      </c>
    </row>
    <row r="825" spans="70:70" x14ac:dyDescent="0.25">
      <c r="BR825" s="133" t="s">
        <v>1134</v>
      </c>
    </row>
    <row r="826" spans="70:70" x14ac:dyDescent="0.25">
      <c r="BR826" s="133" t="s">
        <v>1135</v>
      </c>
    </row>
    <row r="827" spans="70:70" x14ac:dyDescent="0.25">
      <c r="BR827" s="133" t="s">
        <v>1136</v>
      </c>
    </row>
    <row r="828" spans="70:70" ht="25.5" x14ac:dyDescent="0.25">
      <c r="BR828" s="133" t="s">
        <v>1137</v>
      </c>
    </row>
    <row r="829" spans="70:70" x14ac:dyDescent="0.25">
      <c r="BR829" s="133" t="s">
        <v>1138</v>
      </c>
    </row>
    <row r="830" spans="70:70" x14ac:dyDescent="0.25">
      <c r="BR830" s="133" t="s">
        <v>1139</v>
      </c>
    </row>
    <row r="831" spans="70:70" x14ac:dyDescent="0.25">
      <c r="BR831" s="133" t="s">
        <v>1140</v>
      </c>
    </row>
    <row r="832" spans="70:70" x14ac:dyDescent="0.25">
      <c r="BR832" s="133" t="s">
        <v>1141</v>
      </c>
    </row>
    <row r="833" spans="70:70" x14ac:dyDescent="0.25">
      <c r="BR833" s="133" t="s">
        <v>1142</v>
      </c>
    </row>
    <row r="834" spans="70:70" x14ac:dyDescent="0.25">
      <c r="BR834" s="133" t="s">
        <v>1143</v>
      </c>
    </row>
    <row r="835" spans="70:70" x14ac:dyDescent="0.25">
      <c r="BR835" s="133" t="s">
        <v>1144</v>
      </c>
    </row>
    <row r="836" spans="70:70" x14ac:dyDescent="0.25">
      <c r="BR836" s="133" t="s">
        <v>1145</v>
      </c>
    </row>
    <row r="837" spans="70:70" x14ac:dyDescent="0.25">
      <c r="BR837" s="133" t="s">
        <v>1146</v>
      </c>
    </row>
    <row r="838" spans="70:70" x14ac:dyDescent="0.25">
      <c r="BR838" s="133" t="s">
        <v>1147</v>
      </c>
    </row>
    <row r="839" spans="70:70" x14ac:dyDescent="0.25">
      <c r="BR839" s="133" t="s">
        <v>1148</v>
      </c>
    </row>
    <row r="840" spans="70:70" x14ac:dyDescent="0.25">
      <c r="BR840" s="133" t="s">
        <v>1149</v>
      </c>
    </row>
    <row r="841" spans="70:70" x14ac:dyDescent="0.25">
      <c r="BR841" s="133" t="s">
        <v>1150</v>
      </c>
    </row>
    <row r="842" spans="70:70" x14ac:dyDescent="0.25">
      <c r="BR842" s="133" t="s">
        <v>1151</v>
      </c>
    </row>
    <row r="843" spans="70:70" x14ac:dyDescent="0.25">
      <c r="BR843" s="133" t="s">
        <v>1152</v>
      </c>
    </row>
    <row r="844" spans="70:70" x14ac:dyDescent="0.25">
      <c r="BR844" s="133" t="s">
        <v>1153</v>
      </c>
    </row>
    <row r="845" spans="70:70" x14ac:dyDescent="0.25">
      <c r="BR845" s="133" t="s">
        <v>1154</v>
      </c>
    </row>
    <row r="846" spans="70:70" ht="25.5" x14ac:dyDescent="0.25">
      <c r="BR846" s="133" t="s">
        <v>1155</v>
      </c>
    </row>
    <row r="847" spans="70:70" ht="38.25" x14ac:dyDescent="0.25">
      <c r="BR847" s="133" t="s">
        <v>1156</v>
      </c>
    </row>
    <row r="848" spans="70:70" ht="38.25" x14ac:dyDescent="0.25">
      <c r="BR848" s="133" t="s">
        <v>1157</v>
      </c>
    </row>
    <row r="849" spans="70:70" ht="38.25" x14ac:dyDescent="0.25">
      <c r="BR849" s="133" t="s">
        <v>1158</v>
      </c>
    </row>
    <row r="850" spans="70:70" x14ac:dyDescent="0.25">
      <c r="BR850" s="133" t="s">
        <v>1159</v>
      </c>
    </row>
    <row r="851" spans="70:70" ht="25.5" x14ac:dyDescent="0.25">
      <c r="BR851" s="133" t="s">
        <v>1160</v>
      </c>
    </row>
    <row r="852" spans="70:70" x14ac:dyDescent="0.25">
      <c r="BR852" s="133" t="s">
        <v>1161</v>
      </c>
    </row>
    <row r="853" spans="70:70" ht="25.5" x14ac:dyDescent="0.25">
      <c r="BR853" s="133" t="s">
        <v>1162</v>
      </c>
    </row>
    <row r="854" spans="70:70" x14ac:dyDescent="0.25">
      <c r="BR854" s="133" t="s">
        <v>1163</v>
      </c>
    </row>
    <row r="855" spans="70:70" x14ac:dyDescent="0.25">
      <c r="BR855" s="133" t="s">
        <v>1164</v>
      </c>
    </row>
    <row r="856" spans="70:70" x14ac:dyDescent="0.25">
      <c r="BR856" s="133" t="s">
        <v>1165</v>
      </c>
    </row>
    <row r="857" spans="70:70" ht="25.5" x14ac:dyDescent="0.25">
      <c r="BR857" s="133" t="s">
        <v>1166</v>
      </c>
    </row>
    <row r="858" spans="70:70" ht="25.5" x14ac:dyDescent="0.25">
      <c r="BR858" s="133" t="s">
        <v>1167</v>
      </c>
    </row>
    <row r="859" spans="70:70" x14ac:dyDescent="0.25">
      <c r="BR859" s="133" t="s">
        <v>1168</v>
      </c>
    </row>
    <row r="860" spans="70:70" ht="25.5" x14ac:dyDescent="0.25">
      <c r="BR860" s="133" t="s">
        <v>1169</v>
      </c>
    </row>
    <row r="861" spans="70:70" x14ac:dyDescent="0.25">
      <c r="BR861" s="133" t="s">
        <v>1170</v>
      </c>
    </row>
    <row r="862" spans="70:70" ht="25.5" x14ac:dyDescent="0.25">
      <c r="BR862" s="133" t="s">
        <v>1171</v>
      </c>
    </row>
    <row r="863" spans="70:70" ht="25.5" x14ac:dyDescent="0.25">
      <c r="BR863" s="133" t="s">
        <v>1172</v>
      </c>
    </row>
    <row r="864" spans="70:70" ht="25.5" x14ac:dyDescent="0.25">
      <c r="BR864" s="133" t="s">
        <v>1173</v>
      </c>
    </row>
    <row r="865" spans="70:70" x14ac:dyDescent="0.25">
      <c r="BR865" s="133" t="s">
        <v>1174</v>
      </c>
    </row>
    <row r="866" spans="70:70" x14ac:dyDescent="0.25">
      <c r="BR866" s="133" t="s">
        <v>1175</v>
      </c>
    </row>
    <row r="867" spans="70:70" x14ac:dyDescent="0.25">
      <c r="BR867" s="133" t="s">
        <v>1176</v>
      </c>
    </row>
    <row r="868" spans="70:70" ht="25.5" x14ac:dyDescent="0.25">
      <c r="BR868" s="133" t="s">
        <v>1177</v>
      </c>
    </row>
    <row r="869" spans="70:70" x14ac:dyDescent="0.25">
      <c r="BR869" s="133" t="s">
        <v>1178</v>
      </c>
    </row>
    <row r="870" spans="70:70" x14ac:dyDescent="0.25">
      <c r="BR870" s="133" t="s">
        <v>1179</v>
      </c>
    </row>
    <row r="871" spans="70:70" x14ac:dyDescent="0.25">
      <c r="BR871" s="133" t="s">
        <v>1180</v>
      </c>
    </row>
    <row r="872" spans="70:70" x14ac:dyDescent="0.25">
      <c r="BR872" s="133" t="s">
        <v>1181</v>
      </c>
    </row>
    <row r="873" spans="70:70" x14ac:dyDescent="0.25">
      <c r="BR873" s="133" t="s">
        <v>1182</v>
      </c>
    </row>
    <row r="874" spans="70:70" x14ac:dyDescent="0.25">
      <c r="BR874" s="133" t="s">
        <v>1183</v>
      </c>
    </row>
    <row r="875" spans="70:70" x14ac:dyDescent="0.25">
      <c r="BR875" s="133" t="s">
        <v>1184</v>
      </c>
    </row>
    <row r="876" spans="70:70" x14ac:dyDescent="0.25">
      <c r="BR876" s="133" t="s">
        <v>1185</v>
      </c>
    </row>
    <row r="877" spans="70:70" x14ac:dyDescent="0.25">
      <c r="BR877" s="133" t="s">
        <v>1186</v>
      </c>
    </row>
    <row r="878" spans="70:70" x14ac:dyDescent="0.25">
      <c r="BR878" s="133" t="s">
        <v>1187</v>
      </c>
    </row>
    <row r="879" spans="70:70" ht="25.5" x14ac:dyDescent="0.25">
      <c r="BR879" s="133" t="s">
        <v>1188</v>
      </c>
    </row>
    <row r="880" spans="70:70" ht="25.5" x14ac:dyDescent="0.25">
      <c r="BR880" s="133" t="s">
        <v>1189</v>
      </c>
    </row>
    <row r="881" spans="70:70" ht="25.5" x14ac:dyDescent="0.25">
      <c r="BR881" s="133" t="s">
        <v>1190</v>
      </c>
    </row>
    <row r="882" spans="70:70" ht="25.5" x14ac:dyDescent="0.25">
      <c r="BR882" s="133" t="s">
        <v>1191</v>
      </c>
    </row>
    <row r="883" spans="70:70" ht="25.5" x14ac:dyDescent="0.25">
      <c r="BR883" s="133" t="s">
        <v>1192</v>
      </c>
    </row>
    <row r="884" spans="70:70" ht="25.5" x14ac:dyDescent="0.25">
      <c r="BR884" s="133" t="s">
        <v>1193</v>
      </c>
    </row>
    <row r="885" spans="70:70" x14ac:dyDescent="0.25">
      <c r="BR885" s="133" t="s">
        <v>1194</v>
      </c>
    </row>
    <row r="886" spans="70:70" x14ac:dyDescent="0.25">
      <c r="BR886" s="133" t="s">
        <v>1195</v>
      </c>
    </row>
    <row r="887" spans="70:70" ht="25.5" x14ac:dyDescent="0.25">
      <c r="BR887" s="133" t="s">
        <v>1196</v>
      </c>
    </row>
    <row r="888" spans="70:70" ht="25.5" x14ac:dyDescent="0.25">
      <c r="BR888" s="133" t="s">
        <v>1197</v>
      </c>
    </row>
    <row r="889" spans="70:70" ht="25.5" x14ac:dyDescent="0.25">
      <c r="BR889" s="133" t="s">
        <v>1198</v>
      </c>
    </row>
    <row r="890" spans="70:70" x14ac:dyDescent="0.25">
      <c r="BR890" s="133" t="s">
        <v>1199</v>
      </c>
    </row>
    <row r="891" spans="70:70" x14ac:dyDescent="0.25">
      <c r="BR891" s="133" t="s">
        <v>1200</v>
      </c>
    </row>
    <row r="892" spans="70:70" x14ac:dyDescent="0.25">
      <c r="BR892" s="133" t="s">
        <v>1201</v>
      </c>
    </row>
    <row r="893" spans="70:70" x14ac:dyDescent="0.25">
      <c r="BR893" s="133" t="s">
        <v>1202</v>
      </c>
    </row>
    <row r="894" spans="70:70" x14ac:dyDescent="0.25">
      <c r="BR894" s="133" t="s">
        <v>1203</v>
      </c>
    </row>
    <row r="895" spans="70:70" x14ac:dyDescent="0.25">
      <c r="BR895" s="133" t="s">
        <v>1204</v>
      </c>
    </row>
    <row r="896" spans="70:70" ht="25.5" x14ac:dyDescent="0.25">
      <c r="BR896" s="133" t="s">
        <v>1205</v>
      </c>
    </row>
    <row r="897" spans="70:70" ht="25.5" x14ac:dyDescent="0.25">
      <c r="BR897" s="133" t="s">
        <v>1206</v>
      </c>
    </row>
    <row r="898" spans="70:70" ht="38.25" x14ac:dyDescent="0.25">
      <c r="BR898" s="133" t="s">
        <v>1207</v>
      </c>
    </row>
    <row r="899" spans="70:70" ht="25.5" x14ac:dyDescent="0.25">
      <c r="BR899" s="133" t="s">
        <v>1208</v>
      </c>
    </row>
    <row r="900" spans="70:70" x14ac:dyDescent="0.25">
      <c r="BR900" s="133" t="s">
        <v>1209</v>
      </c>
    </row>
    <row r="901" spans="70:70" x14ac:dyDescent="0.25">
      <c r="BR901" s="133" t="s">
        <v>1210</v>
      </c>
    </row>
    <row r="902" spans="70:70" x14ac:dyDescent="0.25">
      <c r="BR902" s="133" t="s">
        <v>1211</v>
      </c>
    </row>
    <row r="903" spans="70:70" x14ac:dyDescent="0.25">
      <c r="BR903" s="133" t="s">
        <v>1212</v>
      </c>
    </row>
    <row r="904" spans="70:70" x14ac:dyDescent="0.25">
      <c r="BR904" s="133" t="s">
        <v>1213</v>
      </c>
    </row>
    <row r="905" spans="70:70" ht="25.5" x14ac:dyDescent="0.25">
      <c r="BR905" s="133" t="s">
        <v>1214</v>
      </c>
    </row>
    <row r="906" spans="70:70" x14ac:dyDescent="0.25">
      <c r="BR906" s="133" t="s">
        <v>1215</v>
      </c>
    </row>
    <row r="907" spans="70:70" x14ac:dyDescent="0.25">
      <c r="BR907" s="133" t="s">
        <v>1216</v>
      </c>
    </row>
    <row r="908" spans="70:70" x14ac:dyDescent="0.25">
      <c r="BR908" s="133" t="s">
        <v>1217</v>
      </c>
    </row>
    <row r="909" spans="70:70" ht="25.5" x14ac:dyDescent="0.25">
      <c r="BR909" s="133" t="s">
        <v>1218</v>
      </c>
    </row>
    <row r="910" spans="70:70" x14ac:dyDescent="0.25">
      <c r="BR910" s="133" t="s">
        <v>1219</v>
      </c>
    </row>
    <row r="911" spans="70:70" x14ac:dyDescent="0.25">
      <c r="BR911" s="133" t="s">
        <v>1220</v>
      </c>
    </row>
    <row r="912" spans="70:70" x14ac:dyDescent="0.25">
      <c r="BR912" s="133" t="s">
        <v>1221</v>
      </c>
    </row>
    <row r="913" spans="70:70" x14ac:dyDescent="0.25">
      <c r="BR913" s="133" t="s">
        <v>1222</v>
      </c>
    </row>
    <row r="914" spans="70:70" x14ac:dyDescent="0.25">
      <c r="BR914" s="133" t="s">
        <v>1223</v>
      </c>
    </row>
    <row r="915" spans="70:70" x14ac:dyDescent="0.25">
      <c r="BR915" s="133" t="s">
        <v>1224</v>
      </c>
    </row>
    <row r="916" spans="70:70" x14ac:dyDescent="0.25">
      <c r="BR916" s="133" t="s">
        <v>1225</v>
      </c>
    </row>
    <row r="917" spans="70:70" x14ac:dyDescent="0.25">
      <c r="BR917" s="133" t="s">
        <v>1226</v>
      </c>
    </row>
    <row r="918" spans="70:70" x14ac:dyDescent="0.25">
      <c r="BR918" s="133" t="s">
        <v>1227</v>
      </c>
    </row>
    <row r="919" spans="70:70" x14ac:dyDescent="0.25">
      <c r="BR919" s="133" t="s">
        <v>1228</v>
      </c>
    </row>
    <row r="920" spans="70:70" x14ac:dyDescent="0.25">
      <c r="BR920" s="133" t="s">
        <v>1229</v>
      </c>
    </row>
    <row r="921" spans="70:70" ht="25.5" x14ac:dyDescent="0.25">
      <c r="BR921" s="133" t="s">
        <v>1230</v>
      </c>
    </row>
    <row r="922" spans="70:70" x14ac:dyDescent="0.25">
      <c r="BR922" s="133" t="s">
        <v>1231</v>
      </c>
    </row>
    <row r="923" spans="70:70" x14ac:dyDescent="0.25">
      <c r="BR923" s="133" t="s">
        <v>1232</v>
      </c>
    </row>
    <row r="924" spans="70:70" ht="25.5" x14ac:dyDescent="0.25">
      <c r="BR924" s="133" t="s">
        <v>1233</v>
      </c>
    </row>
    <row r="925" spans="70:70" ht="25.5" x14ac:dyDescent="0.25">
      <c r="BR925" s="133" t="s">
        <v>1234</v>
      </c>
    </row>
    <row r="926" spans="70:70" x14ac:dyDescent="0.25">
      <c r="BR926" s="133" t="s">
        <v>1235</v>
      </c>
    </row>
    <row r="927" spans="70:70" ht="25.5" x14ac:dyDescent="0.25">
      <c r="BR927" s="133" t="s">
        <v>1236</v>
      </c>
    </row>
    <row r="928" spans="70:70" ht="25.5" x14ac:dyDescent="0.25">
      <c r="BR928" s="133" t="s">
        <v>1237</v>
      </c>
    </row>
    <row r="929" spans="70:70" x14ac:dyDescent="0.25">
      <c r="BR929" s="133" t="s">
        <v>1238</v>
      </c>
    </row>
    <row r="930" spans="70:70" x14ac:dyDescent="0.25">
      <c r="BR930" s="133" t="s">
        <v>1239</v>
      </c>
    </row>
    <row r="931" spans="70:70" x14ac:dyDescent="0.25">
      <c r="BR931" s="133" t="s">
        <v>1240</v>
      </c>
    </row>
    <row r="932" spans="70:70" x14ac:dyDescent="0.25">
      <c r="BR932" s="133" t="s">
        <v>1241</v>
      </c>
    </row>
    <row r="933" spans="70:70" x14ac:dyDescent="0.25">
      <c r="BR933" s="133" t="s">
        <v>1242</v>
      </c>
    </row>
    <row r="934" spans="70:70" ht="25.5" x14ac:dyDescent="0.25">
      <c r="BR934" s="133" t="s">
        <v>1243</v>
      </c>
    </row>
    <row r="935" spans="70:70" ht="25.5" x14ac:dyDescent="0.25">
      <c r="BR935" s="133" t="s">
        <v>1244</v>
      </c>
    </row>
    <row r="936" spans="70:70" ht="25.5" x14ac:dyDescent="0.25">
      <c r="BR936" s="133" t="s">
        <v>1245</v>
      </c>
    </row>
    <row r="937" spans="70:70" ht="25.5" x14ac:dyDescent="0.25">
      <c r="BR937" s="133" t="s">
        <v>1246</v>
      </c>
    </row>
    <row r="938" spans="70:70" ht="25.5" x14ac:dyDescent="0.25">
      <c r="BR938" s="133" t="s">
        <v>1247</v>
      </c>
    </row>
    <row r="939" spans="70:70" ht="25.5" x14ac:dyDescent="0.25">
      <c r="BR939" s="133" t="s">
        <v>1248</v>
      </c>
    </row>
    <row r="940" spans="70:70" ht="25.5" x14ac:dyDescent="0.25">
      <c r="BR940" s="133" t="s">
        <v>1249</v>
      </c>
    </row>
    <row r="941" spans="70:70" ht="25.5" x14ac:dyDescent="0.25">
      <c r="BR941" s="133" t="s">
        <v>1250</v>
      </c>
    </row>
    <row r="942" spans="70:70" ht="25.5" x14ac:dyDescent="0.25">
      <c r="BR942" s="133" t="s">
        <v>1251</v>
      </c>
    </row>
    <row r="943" spans="70:70" ht="38.25" x14ac:dyDescent="0.25">
      <c r="BR943" s="133" t="s">
        <v>1252</v>
      </c>
    </row>
    <row r="944" spans="70:70" ht="25.5" x14ac:dyDescent="0.25">
      <c r="BR944" s="133" t="s">
        <v>1253</v>
      </c>
    </row>
    <row r="945" spans="70:70" x14ac:dyDescent="0.25">
      <c r="BR945" s="133" t="s">
        <v>1254</v>
      </c>
    </row>
    <row r="946" spans="70:70" x14ac:dyDescent="0.25">
      <c r="BR946" s="133" t="s">
        <v>1255</v>
      </c>
    </row>
    <row r="947" spans="70:70" x14ac:dyDescent="0.25">
      <c r="BR947" s="133" t="s">
        <v>1256</v>
      </c>
    </row>
    <row r="948" spans="70:70" x14ac:dyDescent="0.25">
      <c r="BR948" s="133" t="s">
        <v>1257</v>
      </c>
    </row>
    <row r="949" spans="70:70" x14ac:dyDescent="0.25">
      <c r="BR949" s="133" t="s">
        <v>1258</v>
      </c>
    </row>
    <row r="950" spans="70:70" ht="25.5" x14ac:dyDescent="0.25">
      <c r="BR950" s="133" t="s">
        <v>1259</v>
      </c>
    </row>
    <row r="951" spans="70:70" ht="25.5" x14ac:dyDescent="0.25">
      <c r="BR951" s="133" t="s">
        <v>1260</v>
      </c>
    </row>
    <row r="952" spans="70:70" x14ac:dyDescent="0.25">
      <c r="BR952" s="133" t="s">
        <v>1261</v>
      </c>
    </row>
    <row r="953" spans="70:70" x14ac:dyDescent="0.25">
      <c r="BR953" s="133" t="s">
        <v>1262</v>
      </c>
    </row>
    <row r="954" spans="70:70" ht="25.5" x14ac:dyDescent="0.25">
      <c r="BR954" s="133" t="s">
        <v>1263</v>
      </c>
    </row>
    <row r="955" spans="70:70" ht="25.5" x14ac:dyDescent="0.25">
      <c r="BR955" s="133" t="s">
        <v>1264</v>
      </c>
    </row>
    <row r="956" spans="70:70" ht="25.5" x14ac:dyDescent="0.25">
      <c r="BR956" s="133" t="s">
        <v>1265</v>
      </c>
    </row>
    <row r="957" spans="70:70" ht="25.5" x14ac:dyDescent="0.25">
      <c r="BR957" s="133" t="s">
        <v>1266</v>
      </c>
    </row>
    <row r="958" spans="70:70" x14ac:dyDescent="0.25">
      <c r="BR958" s="133" t="s">
        <v>1267</v>
      </c>
    </row>
    <row r="959" spans="70:70" x14ac:dyDescent="0.25">
      <c r="BR959" s="133" t="s">
        <v>1268</v>
      </c>
    </row>
    <row r="960" spans="70:70" ht="25.5" x14ac:dyDescent="0.25">
      <c r="BR960" s="133" t="s">
        <v>1269</v>
      </c>
    </row>
    <row r="961" spans="70:70" x14ac:dyDescent="0.25">
      <c r="BR961" s="133" t="s">
        <v>1270</v>
      </c>
    </row>
    <row r="962" spans="70:70" x14ac:dyDescent="0.25">
      <c r="BR962" s="133" t="s">
        <v>1271</v>
      </c>
    </row>
    <row r="963" spans="70:70" ht="25.5" x14ac:dyDescent="0.25">
      <c r="BR963" s="133" t="s">
        <v>1272</v>
      </c>
    </row>
    <row r="964" spans="70:70" ht="25.5" x14ac:dyDescent="0.25">
      <c r="BR964" s="133" t="s">
        <v>1273</v>
      </c>
    </row>
    <row r="965" spans="70:70" x14ac:dyDescent="0.25">
      <c r="BR965" s="133" t="s">
        <v>1274</v>
      </c>
    </row>
  </sheetData>
  <sheetProtection sheet="1" objects="1" scenarios="1" formatCells="0" formatColumns="0" formatRows="0" insertHyperlinks="0"/>
  <mergeCells count="22">
    <mergeCell ref="AD5:AL5"/>
    <mergeCell ref="E9:E10"/>
    <mergeCell ref="J9:J10"/>
    <mergeCell ref="V9:V10"/>
    <mergeCell ref="W9:W10"/>
    <mergeCell ref="X9:X10"/>
    <mergeCell ref="AA9:AA10"/>
    <mergeCell ref="AD9:AD10"/>
    <mergeCell ref="AL9:AL10"/>
    <mergeCell ref="F9:F10"/>
    <mergeCell ref="H9:H10"/>
    <mergeCell ref="BA9:BA10"/>
    <mergeCell ref="E35:E36"/>
    <mergeCell ref="F35:F36"/>
    <mergeCell ref="H35:H36"/>
    <mergeCell ref="AN9:AN10"/>
    <mergeCell ref="AM9:AM10"/>
    <mergeCell ref="X35:X36"/>
    <mergeCell ref="AA35:AA36"/>
    <mergeCell ref="J35:J36"/>
    <mergeCell ref="V35:V36"/>
    <mergeCell ref="W35:W36"/>
  </mergeCells>
  <dataValidations count="10">
    <dataValidation type="list" allowBlank="1" showInputMessage="1" showErrorMessage="1" sqref="W11:W30 J11:J30" xr:uid="{00000000-0002-0000-0100-000000000000}">
      <formula1>$BM$8:$BM$14</formula1>
    </dataValidation>
    <dataValidation type="list" allowBlank="1" showInputMessage="1" showErrorMessage="1" sqref="AL11:AL30" xr:uid="{00000000-0002-0000-0100-000001000000}">
      <formula1>$BP$8:$BP$12</formula1>
    </dataValidation>
    <dataValidation type="list" allowBlank="1" showInputMessage="1" showErrorMessage="1" sqref="BA11:BA30" xr:uid="{00000000-0002-0000-0100-000002000000}">
      <formula1>$BM$18:$BM$20</formula1>
    </dataValidation>
    <dataValidation type="list" allowBlank="1" showInputMessage="1" showErrorMessage="1" sqref="BC5:BE5" xr:uid="{00000000-0002-0000-0100-000003000000}">
      <formula1>$BR$8:$BR$965</formula1>
    </dataValidation>
    <dataValidation type="list" allowBlank="1" showInputMessage="1" showErrorMessage="1" sqref="AA11:AA30" xr:uid="{00000000-0002-0000-0100-000004000000}">
      <formula1>$BM$35:$BM$36</formula1>
    </dataValidation>
    <dataValidation type="list" allowBlank="1" showInputMessage="1" showErrorMessage="1" sqref="AD11:AD30 AE12:AE30" xr:uid="{00000000-0002-0000-0100-000005000000}">
      <formula1>$BN$35:$BN$289</formula1>
    </dataValidation>
    <dataValidation type="list" allowBlank="1" showInputMessage="1" showErrorMessage="1" sqref="AF11:AF30 AK12:AK30 AJ11:AJ30 AI12:AI30 AH11:AH30 AG12:AG30" xr:uid="{00000000-0002-0000-0100-000006000000}">
      <formula1>$BP$35:$BP$347</formula1>
    </dataValidation>
    <dataValidation type="list" allowBlank="1" showInputMessage="1" showErrorMessage="1" sqref="X11:X30" xr:uid="{00000000-0002-0000-0100-000007000000}">
      <formula1>$BP$15:$BP$18</formula1>
    </dataValidation>
    <dataValidation type="decimal" allowBlank="1" showInputMessage="1" showErrorMessage="1" errorTitle="Indicar un Número" error="Indicar un Número" promptTitle="Indicar un Número" prompt="Indicar un Número" sqref="AM11:AN30" xr:uid="{00000000-0002-0000-0100-000008000000}">
      <formula1>0</formula1>
      <formula2>10000</formula2>
    </dataValidation>
    <dataValidation type="list" allowBlank="1" showInputMessage="1" showErrorMessage="1" sqref="BB5 AD5" xr:uid="{00000000-0002-0000-0100-000009000000}">
      <formula1>$BK$8:$BK$117</formula1>
    </dataValidation>
  </dataValidations>
  <hyperlinks>
    <hyperlink ref="AN43" location="Complet!A1" display="Menú" xr:uid="{00000000-0004-0000-0100-000000000000}"/>
  </hyperlinks>
  <pageMargins left="0.7" right="0.7" top="0.75" bottom="0.75" header="0.3" footer="0.3"/>
  <pageSetup paperSize="9" orientation="portrait" r:id="rId1"/>
  <drawing r:id="rId2"/>
  <tableParts count="9"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ull3"/>
  <dimension ref="C1:AC1031"/>
  <sheetViews>
    <sheetView showGridLines="0" showRowColHeaders="0" topLeftCell="B1" workbookViewId="0">
      <selection activeCell="K22" sqref="K22"/>
    </sheetView>
  </sheetViews>
  <sheetFormatPr defaultColWidth="9.140625" defaultRowHeight="15" x14ac:dyDescent="0.25"/>
  <cols>
    <col min="1" max="1" width="9.140625" style="83"/>
    <col min="2" max="2" width="15.5703125" style="83" customWidth="1"/>
    <col min="3" max="3" width="25.85546875" style="83" customWidth="1"/>
    <col min="4" max="4" width="10.5703125" style="83" customWidth="1"/>
    <col min="5" max="5" width="33.42578125" style="83" customWidth="1"/>
    <col min="6" max="6" width="40.42578125" style="83" customWidth="1"/>
    <col min="7" max="7" width="20.42578125" style="83" customWidth="1"/>
    <col min="8" max="9" width="13.5703125" style="83" customWidth="1"/>
    <col min="10" max="10" width="14.42578125" style="83" customWidth="1"/>
    <col min="11" max="11" width="14.85546875" style="83" customWidth="1"/>
    <col min="12" max="12" width="13.85546875" style="83" customWidth="1"/>
    <col min="13" max="13" width="26" style="83" customWidth="1"/>
    <col min="14" max="14" width="10.42578125" style="83" customWidth="1"/>
    <col min="15" max="15" width="12.140625" style="83" customWidth="1"/>
    <col min="16" max="16" width="14.7109375" style="83" customWidth="1"/>
    <col min="17" max="17" width="14.42578125" style="83" customWidth="1"/>
    <col min="18" max="18" width="13.5703125" style="83" customWidth="1"/>
    <col min="19" max="19" width="7.85546875" style="83" customWidth="1"/>
    <col min="20" max="23" width="9.140625" style="83"/>
    <col min="24" max="24" width="12.42578125" style="83" hidden="1" customWidth="1"/>
    <col min="25" max="25" width="12.28515625" style="83" hidden="1" customWidth="1"/>
    <col min="26" max="26" width="9.140625" style="83" hidden="1" customWidth="1"/>
    <col min="27" max="27" width="12.5703125" style="83" customWidth="1"/>
    <col min="28" max="28" width="9.140625" style="83" customWidth="1"/>
    <col min="29" max="16384" width="9.140625" style="83"/>
  </cols>
  <sheetData>
    <row r="1" spans="3:29" ht="15.75" thickBot="1" x14ac:dyDescent="0.3"/>
    <row r="2" spans="3:29" ht="30" customHeight="1" x14ac:dyDescent="0.25">
      <c r="C2" s="207" t="s">
        <v>1748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84"/>
      <c r="O2" s="84"/>
      <c r="P2" s="84"/>
      <c r="Q2" s="84"/>
      <c r="R2" s="85" t="s">
        <v>2160</v>
      </c>
      <c r="S2" s="86"/>
    </row>
    <row r="3" spans="3:29" x14ac:dyDescent="0.25">
      <c r="C3" s="87"/>
      <c r="D3" s="88"/>
      <c r="E3" s="88"/>
      <c r="F3" s="88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128"/>
    </row>
    <row r="4" spans="3:29" ht="2.25" customHeight="1" x14ac:dyDescent="0.25">
      <c r="C4" s="87"/>
      <c r="D4" s="91"/>
      <c r="S4" s="128"/>
    </row>
    <row r="5" spans="3:29" x14ac:dyDescent="0.25">
      <c r="C5" s="94"/>
      <c r="D5" s="95"/>
      <c r="E5" s="95"/>
      <c r="F5" s="95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37"/>
      <c r="S5" s="130"/>
    </row>
    <row r="6" spans="3:29" x14ac:dyDescent="0.25">
      <c r="C6" s="94"/>
      <c r="D6" s="97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37"/>
      <c r="S6" s="130"/>
      <c r="Z6" t="s">
        <v>1927</v>
      </c>
    </row>
    <row r="7" spans="3:29" ht="33.75" customHeight="1" x14ac:dyDescent="0.25">
      <c r="C7" s="94"/>
      <c r="D7" s="217" t="s">
        <v>327</v>
      </c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130"/>
      <c r="X7" t="s">
        <v>1636</v>
      </c>
      <c r="Z7" t="s">
        <v>51</v>
      </c>
    </row>
    <row r="8" spans="3:29" x14ac:dyDescent="0.25">
      <c r="C8" s="94"/>
      <c r="D8" s="99"/>
      <c r="E8" s="99"/>
      <c r="F8" s="99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37"/>
      <c r="S8" s="130"/>
      <c r="X8" t="s">
        <v>1634</v>
      </c>
      <c r="Y8" s="93"/>
      <c r="Z8" t="s">
        <v>52</v>
      </c>
      <c r="AB8" s="93"/>
      <c r="AC8" s="93"/>
    </row>
    <row r="9" spans="3:29" x14ac:dyDescent="0.25">
      <c r="C9" s="94"/>
      <c r="D9" s="184" t="s">
        <v>2159</v>
      </c>
      <c r="E9" s="99"/>
      <c r="F9" s="99"/>
      <c r="G9" s="100"/>
      <c r="H9" s="209" t="s">
        <v>1596</v>
      </c>
      <c r="I9" s="210"/>
      <c r="J9" s="211" t="s">
        <v>1953</v>
      </c>
      <c r="K9" s="212"/>
      <c r="L9" s="212"/>
      <c r="M9" s="100"/>
      <c r="N9" s="209" t="s">
        <v>1596</v>
      </c>
      <c r="O9" s="210"/>
      <c r="P9" s="211" t="s">
        <v>1909</v>
      </c>
      <c r="Q9" s="212"/>
      <c r="R9" s="212"/>
      <c r="S9" s="130"/>
      <c r="X9"/>
      <c r="Y9" s="93"/>
      <c r="Z9" t="s">
        <v>53</v>
      </c>
      <c r="AB9" s="93"/>
      <c r="AC9" s="93"/>
    </row>
    <row r="10" spans="3:29" ht="30" x14ac:dyDescent="0.25">
      <c r="C10" s="101"/>
      <c r="D10" s="105" t="s">
        <v>326</v>
      </c>
      <c r="E10" s="106" t="s">
        <v>316</v>
      </c>
      <c r="F10" s="106" t="s">
        <v>4</v>
      </c>
      <c r="G10" s="106" t="s">
        <v>5</v>
      </c>
      <c r="H10" s="106" t="s">
        <v>1896</v>
      </c>
      <c r="I10" s="106" t="s">
        <v>1897</v>
      </c>
      <c r="J10" s="106" t="s">
        <v>1910</v>
      </c>
      <c r="K10" s="106" t="s">
        <v>1911</v>
      </c>
      <c r="L10" s="106" t="s">
        <v>1912</v>
      </c>
      <c r="M10" s="106" t="s">
        <v>6</v>
      </c>
      <c r="N10" s="106" t="s">
        <v>1896</v>
      </c>
      <c r="O10" s="106" t="s">
        <v>1897</v>
      </c>
      <c r="P10" s="106" t="s">
        <v>1910</v>
      </c>
      <c r="Q10" s="106" t="s">
        <v>1911</v>
      </c>
      <c r="R10" s="106" t="s">
        <v>1912</v>
      </c>
      <c r="S10" s="90"/>
      <c r="X10" t="s">
        <v>1635</v>
      </c>
      <c r="Z10" t="s">
        <v>54</v>
      </c>
    </row>
    <row r="11" spans="3:29" ht="42.75" customHeight="1" x14ac:dyDescent="0.35">
      <c r="C11" s="103"/>
      <c r="D11" s="107">
        <v>1</v>
      </c>
      <c r="E11" s="148" t="s">
        <v>314</v>
      </c>
      <c r="F11" s="26"/>
      <c r="G11" s="47"/>
      <c r="H11" s="82"/>
      <c r="I11" s="82"/>
      <c r="J11" s="160"/>
      <c r="K11" s="160"/>
      <c r="L11" s="160"/>
      <c r="M11" s="47"/>
      <c r="N11" s="82"/>
      <c r="O11" s="82"/>
      <c r="P11" s="160"/>
      <c r="Q11" s="160"/>
      <c r="R11" s="160"/>
      <c r="S11" s="104"/>
      <c r="Z11" t="s">
        <v>55</v>
      </c>
    </row>
    <row r="12" spans="3:29" ht="23.25" x14ac:dyDescent="0.35">
      <c r="C12" s="103"/>
      <c r="D12" s="107">
        <v>2</v>
      </c>
      <c r="E12" s="148" t="s">
        <v>7</v>
      </c>
      <c r="F12" s="26"/>
      <c r="G12" s="47"/>
      <c r="H12" s="82"/>
      <c r="I12" s="82"/>
      <c r="J12" s="160"/>
      <c r="K12" s="160"/>
      <c r="L12" s="160"/>
      <c r="M12" s="47"/>
      <c r="N12" s="82"/>
      <c r="O12" s="82"/>
      <c r="P12" s="160"/>
      <c r="Q12" s="160"/>
      <c r="R12" s="160"/>
      <c r="S12" s="104"/>
      <c r="Z12" t="s">
        <v>56</v>
      </c>
    </row>
    <row r="13" spans="3:29" ht="23.25" x14ac:dyDescent="0.35">
      <c r="C13" s="103"/>
      <c r="D13" s="107">
        <v>3</v>
      </c>
      <c r="E13" s="148" t="s">
        <v>8</v>
      </c>
      <c r="F13" s="26"/>
      <c r="G13" s="47"/>
      <c r="H13" s="82"/>
      <c r="I13" s="82"/>
      <c r="J13" s="160"/>
      <c r="K13" s="160"/>
      <c r="L13" s="160"/>
      <c r="M13" s="47"/>
      <c r="N13" s="82"/>
      <c r="O13" s="82"/>
      <c r="P13" s="160"/>
      <c r="Q13" s="160"/>
      <c r="R13" s="160"/>
      <c r="S13" s="104"/>
      <c r="Z13" t="s">
        <v>57</v>
      </c>
    </row>
    <row r="14" spans="3:29" ht="45" customHeight="1" x14ac:dyDescent="0.35">
      <c r="C14" s="103"/>
      <c r="D14" s="107">
        <v>4</v>
      </c>
      <c r="E14" s="148" t="s">
        <v>9</v>
      </c>
      <c r="F14" s="26"/>
      <c r="G14" s="47"/>
      <c r="H14" s="82"/>
      <c r="I14" s="82"/>
      <c r="J14" s="160"/>
      <c r="K14" s="160"/>
      <c r="L14" s="160"/>
      <c r="M14" s="47"/>
      <c r="N14" s="82"/>
      <c r="O14" s="82"/>
      <c r="P14" s="160"/>
      <c r="Q14" s="160"/>
      <c r="R14" s="160"/>
      <c r="S14" s="104"/>
      <c r="X14" s="42" t="s">
        <v>314</v>
      </c>
      <c r="Z14" t="s">
        <v>58</v>
      </c>
    </row>
    <row r="15" spans="3:29" ht="23.25" x14ac:dyDescent="0.35">
      <c r="C15" s="103"/>
      <c r="D15" s="107">
        <v>5</v>
      </c>
      <c r="E15" s="148" t="s">
        <v>315</v>
      </c>
      <c r="F15" s="26"/>
      <c r="G15" s="47"/>
      <c r="H15" s="82"/>
      <c r="I15" s="82"/>
      <c r="J15" s="160"/>
      <c r="K15" s="160"/>
      <c r="L15" s="160"/>
      <c r="M15" s="47"/>
      <c r="N15" s="82"/>
      <c r="O15" s="82"/>
      <c r="P15" s="160"/>
      <c r="Q15" s="160"/>
      <c r="R15" s="160"/>
      <c r="S15" s="104"/>
      <c r="X15" s="42" t="s">
        <v>7</v>
      </c>
      <c r="Z15" t="s">
        <v>59</v>
      </c>
    </row>
    <row r="16" spans="3:29" ht="23.25" x14ac:dyDescent="0.35">
      <c r="C16" s="103"/>
      <c r="D16" s="102"/>
      <c r="E16" s="111"/>
      <c r="F16" s="112"/>
      <c r="G16" s="48"/>
      <c r="H16" s="48"/>
      <c r="I16" s="48"/>
      <c r="J16" s="48"/>
      <c r="K16" s="48"/>
      <c r="L16" s="48"/>
      <c r="M16" s="49"/>
      <c r="N16" s="49"/>
      <c r="O16" s="49"/>
      <c r="P16" s="49"/>
      <c r="Q16" s="49"/>
      <c r="R16" s="37"/>
      <c r="S16" s="104"/>
      <c r="X16" s="42" t="s">
        <v>8</v>
      </c>
      <c r="Z16" t="s">
        <v>60</v>
      </c>
    </row>
    <row r="17" spans="3:26" ht="20.25" customHeight="1" x14ac:dyDescent="0.35">
      <c r="C17" s="103"/>
      <c r="D17" s="102"/>
      <c r="E17" s="111"/>
      <c r="F17" s="112"/>
      <c r="G17" s="36"/>
      <c r="H17" s="36"/>
      <c r="I17" s="36"/>
      <c r="J17" s="36"/>
      <c r="K17" s="36"/>
      <c r="L17" s="36"/>
      <c r="M17" s="37"/>
      <c r="N17" s="37"/>
      <c r="O17" s="37"/>
      <c r="P17" s="37"/>
      <c r="Q17" s="37"/>
      <c r="R17" s="37"/>
      <c r="S17" s="104"/>
      <c r="X17" s="42" t="s">
        <v>9</v>
      </c>
      <c r="Z17" t="s">
        <v>61</v>
      </c>
    </row>
    <row r="18" spans="3:26" ht="28.5" x14ac:dyDescent="0.35">
      <c r="C18" s="103"/>
      <c r="D18" s="98" t="s">
        <v>1276</v>
      </c>
      <c r="E18" s="111"/>
      <c r="F18" s="112"/>
      <c r="G18" s="36"/>
      <c r="H18" s="36"/>
      <c r="I18" s="36"/>
      <c r="J18" s="36"/>
      <c r="K18" s="36"/>
      <c r="L18" s="36"/>
      <c r="M18" s="37"/>
      <c r="N18" s="37"/>
      <c r="O18" s="37"/>
      <c r="P18" s="37"/>
      <c r="Q18" s="37"/>
      <c r="R18" s="37"/>
      <c r="S18" s="104"/>
      <c r="X18" s="42" t="s">
        <v>315</v>
      </c>
      <c r="Z18" t="s">
        <v>62</v>
      </c>
    </row>
    <row r="19" spans="3:26" ht="30" x14ac:dyDescent="0.35">
      <c r="C19" s="103"/>
      <c r="D19" s="105" t="s">
        <v>326</v>
      </c>
      <c r="E19" s="106" t="s">
        <v>1860</v>
      </c>
      <c r="F19" s="106" t="s">
        <v>1632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112"/>
      <c r="S19" s="104"/>
      <c r="Z19" t="s">
        <v>63</v>
      </c>
    </row>
    <row r="20" spans="3:26" ht="23.25" x14ac:dyDescent="0.35">
      <c r="C20" s="103"/>
      <c r="D20" s="107">
        <v>1</v>
      </c>
      <c r="E20" s="108"/>
      <c r="F20" s="59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112"/>
      <c r="S20" s="104"/>
      <c r="Z20" t="s">
        <v>64</v>
      </c>
    </row>
    <row r="21" spans="3:26" ht="23.25" x14ac:dyDescent="0.35">
      <c r="C21" s="103"/>
      <c r="D21" s="107">
        <v>2</v>
      </c>
      <c r="E21" s="108"/>
      <c r="F21" s="59"/>
      <c r="G21" s="37"/>
      <c r="H21" s="37"/>
      <c r="I21" s="37"/>
      <c r="J21" s="37"/>
      <c r="K21" s="37"/>
      <c r="L21" s="37"/>
      <c r="M21" s="112"/>
      <c r="N21" s="112"/>
      <c r="O21" s="112"/>
      <c r="P21" s="112"/>
      <c r="Q21" s="112"/>
      <c r="R21" s="112"/>
      <c r="S21" s="104"/>
      <c r="Z21" t="s">
        <v>65</v>
      </c>
    </row>
    <row r="22" spans="3:26" ht="28.5" customHeight="1" x14ac:dyDescent="0.35">
      <c r="C22" s="103"/>
      <c r="D22" s="107">
        <v>3</v>
      </c>
      <c r="E22" s="108"/>
      <c r="F22" s="59"/>
      <c r="G22" s="37"/>
      <c r="H22" s="37"/>
      <c r="I22" s="37"/>
      <c r="J22" s="37"/>
      <c r="K22" s="37"/>
      <c r="L22" s="37"/>
      <c r="M22" s="112"/>
      <c r="N22" s="112"/>
      <c r="O22" s="112"/>
      <c r="P22" s="112"/>
      <c r="Q22" s="112"/>
      <c r="R22" s="112"/>
      <c r="S22" s="104"/>
      <c r="Z22" t="s">
        <v>66</v>
      </c>
    </row>
    <row r="23" spans="3:26" ht="23.25" x14ac:dyDescent="0.35">
      <c r="C23" s="103"/>
      <c r="D23" s="107">
        <v>4</v>
      </c>
      <c r="E23" s="108"/>
      <c r="F23" s="59"/>
      <c r="G23" s="37"/>
      <c r="H23" s="37"/>
      <c r="I23" s="37"/>
      <c r="J23" s="37"/>
      <c r="K23" s="37"/>
      <c r="L23" s="37"/>
      <c r="M23" s="112"/>
      <c r="N23" s="112"/>
      <c r="O23" s="112"/>
      <c r="P23" s="112"/>
      <c r="Q23" s="112"/>
      <c r="R23" s="112"/>
      <c r="S23" s="104"/>
      <c r="Z23" t="s">
        <v>67</v>
      </c>
    </row>
    <row r="24" spans="3:26" ht="23.25" x14ac:dyDescent="0.35">
      <c r="C24" s="103"/>
      <c r="D24" s="107">
        <v>5</v>
      </c>
      <c r="E24" s="108"/>
      <c r="F24" s="59"/>
      <c r="G24" s="37"/>
      <c r="H24" s="37"/>
      <c r="I24" s="37"/>
      <c r="J24" s="37"/>
      <c r="K24" s="37"/>
      <c r="L24" s="37"/>
      <c r="M24" s="112"/>
      <c r="N24" s="112"/>
      <c r="O24" s="112"/>
      <c r="P24" s="112"/>
      <c r="Q24" s="112"/>
      <c r="R24" s="112"/>
      <c r="S24" s="104"/>
      <c r="Z24" t="s">
        <v>68</v>
      </c>
    </row>
    <row r="25" spans="3:26" ht="23.25" x14ac:dyDescent="0.35">
      <c r="C25" s="103"/>
      <c r="D25" s="107">
        <v>6</v>
      </c>
      <c r="E25" s="108"/>
      <c r="F25" s="59"/>
      <c r="G25" s="93"/>
      <c r="H25" s="93"/>
      <c r="I25" s="93"/>
      <c r="J25" s="93"/>
      <c r="K25" s="93"/>
      <c r="L25" s="93"/>
      <c r="M25" s="112"/>
      <c r="N25" s="112"/>
      <c r="O25" s="112"/>
      <c r="P25" s="112"/>
      <c r="Q25" s="112"/>
      <c r="R25" s="112"/>
      <c r="S25" s="104"/>
      <c r="Z25" t="s">
        <v>69</v>
      </c>
    </row>
    <row r="26" spans="3:26" ht="23.25" x14ac:dyDescent="0.35">
      <c r="C26" s="103"/>
      <c r="D26" s="107">
        <v>7</v>
      </c>
      <c r="E26" s="108"/>
      <c r="F26" s="59"/>
      <c r="G26" s="93"/>
      <c r="H26" s="93"/>
      <c r="I26" s="93"/>
      <c r="J26" s="93"/>
      <c r="K26" s="93"/>
      <c r="L26" s="93"/>
      <c r="M26" s="112"/>
      <c r="N26" s="112"/>
      <c r="O26" s="112"/>
      <c r="P26" s="112"/>
      <c r="Q26" s="112"/>
      <c r="R26" s="112"/>
      <c r="S26" s="104"/>
      <c r="Z26" t="s">
        <v>70</v>
      </c>
    </row>
    <row r="27" spans="3:26" ht="23.25" x14ac:dyDescent="0.35">
      <c r="C27" s="103"/>
      <c r="D27" s="107">
        <v>8</v>
      </c>
      <c r="E27" s="108"/>
      <c r="F27" s="59"/>
      <c r="G27" s="93"/>
      <c r="H27" s="93"/>
      <c r="I27" s="93"/>
      <c r="J27" s="93"/>
      <c r="K27" s="93"/>
      <c r="L27" s="93"/>
      <c r="M27" s="112"/>
      <c r="N27" s="112"/>
      <c r="O27" s="112"/>
      <c r="P27" s="112"/>
      <c r="Q27" s="112"/>
      <c r="R27" s="112"/>
      <c r="S27" s="104"/>
      <c r="Z27" t="s">
        <v>71</v>
      </c>
    </row>
    <row r="28" spans="3:26" ht="23.25" x14ac:dyDescent="0.35">
      <c r="C28" s="103"/>
      <c r="D28" s="107">
        <v>9</v>
      </c>
      <c r="E28" s="108"/>
      <c r="F28" s="59"/>
      <c r="G28" s="93"/>
      <c r="H28" s="93"/>
      <c r="I28" s="93"/>
      <c r="J28" s="93"/>
      <c r="K28" s="93"/>
      <c r="L28" s="93"/>
      <c r="M28" s="112"/>
      <c r="N28" s="112"/>
      <c r="O28" s="112"/>
      <c r="P28" s="112"/>
      <c r="Q28" s="112"/>
      <c r="R28" s="112"/>
      <c r="S28" s="104"/>
      <c r="Z28" t="s">
        <v>72</v>
      </c>
    </row>
    <row r="29" spans="3:26" ht="23.25" x14ac:dyDescent="0.35">
      <c r="C29" s="103"/>
      <c r="D29" s="107">
        <v>10</v>
      </c>
      <c r="E29" s="108"/>
      <c r="F29" s="59"/>
      <c r="G29" s="93"/>
      <c r="H29" s="93"/>
      <c r="I29" s="93"/>
      <c r="J29" s="93"/>
      <c r="K29" s="93"/>
      <c r="L29" s="93"/>
      <c r="M29" s="112"/>
      <c r="N29" s="112"/>
      <c r="O29" s="112"/>
      <c r="P29" s="112"/>
      <c r="Q29" s="112"/>
      <c r="R29" s="112"/>
      <c r="S29" s="104"/>
      <c r="Z29" t="s">
        <v>73</v>
      </c>
    </row>
    <row r="30" spans="3:26" ht="23.25" hidden="1" x14ac:dyDescent="0.35">
      <c r="C30" s="103"/>
      <c r="D30" s="190" t="s">
        <v>1769</v>
      </c>
      <c r="E30" s="191">
        <f>COUNTA(E20:E29)</f>
        <v>0</v>
      </c>
      <c r="F30" s="61"/>
      <c r="G30" s="93"/>
      <c r="H30" s="93"/>
      <c r="I30" s="93"/>
      <c r="J30" s="93"/>
      <c r="K30" s="93"/>
      <c r="L30" s="93"/>
      <c r="M30" s="112"/>
      <c r="N30" s="112"/>
      <c r="O30" s="112"/>
      <c r="P30" s="112"/>
      <c r="Q30" s="112"/>
      <c r="R30" s="112"/>
      <c r="S30" s="104"/>
      <c r="Z30" t="s">
        <v>74</v>
      </c>
    </row>
    <row r="31" spans="3:26" ht="23.25" x14ac:dyDescent="0.35">
      <c r="C31" s="103"/>
      <c r="D31" s="112"/>
      <c r="E31" s="112"/>
      <c r="F31" s="36"/>
      <c r="G31" s="93"/>
      <c r="H31" s="93"/>
      <c r="I31" s="93"/>
      <c r="J31" s="93"/>
      <c r="K31" s="93"/>
      <c r="L31" s="93"/>
      <c r="M31" s="112"/>
      <c r="N31" s="112"/>
      <c r="O31" s="112"/>
      <c r="P31" s="112"/>
      <c r="Q31" s="112"/>
      <c r="R31" s="112"/>
      <c r="S31" s="104"/>
      <c r="Z31" t="s">
        <v>75</v>
      </c>
    </row>
    <row r="32" spans="3:26" ht="23.25" x14ac:dyDescent="0.35">
      <c r="C32" s="103"/>
      <c r="D32" s="112"/>
      <c r="E32" s="112"/>
      <c r="F32" s="36"/>
      <c r="G32" s="37"/>
      <c r="H32" s="37"/>
      <c r="I32" s="37"/>
      <c r="J32" s="37"/>
      <c r="K32" s="37"/>
      <c r="L32" s="37"/>
      <c r="M32" s="112"/>
      <c r="N32" s="112"/>
      <c r="O32" s="112"/>
      <c r="P32" s="112"/>
      <c r="Q32" s="112"/>
      <c r="R32" s="112"/>
      <c r="S32" s="104"/>
      <c r="Z32" t="s">
        <v>76</v>
      </c>
    </row>
    <row r="33" spans="3:26" ht="30.75" customHeight="1" x14ac:dyDescent="0.35">
      <c r="C33" s="103"/>
      <c r="D33" s="98" t="s">
        <v>10</v>
      </c>
      <c r="E33" s="112"/>
      <c r="F33" s="36"/>
      <c r="G33" s="209" t="s">
        <v>1952</v>
      </c>
      <c r="H33" s="210"/>
      <c r="I33" s="211" t="s">
        <v>1951</v>
      </c>
      <c r="J33" s="212"/>
      <c r="K33" s="212"/>
      <c r="L33" s="37"/>
      <c r="M33" s="112"/>
      <c r="N33" s="112"/>
      <c r="O33" s="112"/>
      <c r="P33" s="112"/>
      <c r="Q33" s="112"/>
      <c r="R33" s="112"/>
      <c r="S33" s="104"/>
      <c r="X33" s="5"/>
      <c r="Y33" s="5"/>
      <c r="Z33" t="s">
        <v>77</v>
      </c>
    </row>
    <row r="34" spans="3:26" ht="45" x14ac:dyDescent="0.35">
      <c r="C34" s="103"/>
      <c r="D34" s="105"/>
      <c r="E34" s="106" t="s">
        <v>1633</v>
      </c>
      <c r="F34" s="106" t="s">
        <v>11</v>
      </c>
      <c r="G34" s="106" t="s">
        <v>1896</v>
      </c>
      <c r="H34" s="106" t="s">
        <v>1897</v>
      </c>
      <c r="I34" s="106" t="s">
        <v>1910</v>
      </c>
      <c r="J34" s="106" t="s">
        <v>1911</v>
      </c>
      <c r="K34" s="106" t="s">
        <v>1912</v>
      </c>
      <c r="L34" s="106" t="s">
        <v>12</v>
      </c>
      <c r="M34" s="106" t="s">
        <v>1861</v>
      </c>
      <c r="N34" s="155"/>
      <c r="O34" s="155"/>
      <c r="P34" s="155"/>
      <c r="Q34" s="37"/>
      <c r="R34" s="5"/>
      <c r="S34" s="104"/>
      <c r="T34" s="5"/>
      <c r="U34" s="5"/>
      <c r="V34" s="5"/>
      <c r="X34" s="5"/>
      <c r="Y34" s="5"/>
      <c r="Z34" t="s">
        <v>78</v>
      </c>
    </row>
    <row r="35" spans="3:26" ht="23.25" x14ac:dyDescent="0.35">
      <c r="C35" s="103"/>
      <c r="D35" s="107"/>
      <c r="E35" s="108"/>
      <c r="F35" s="47"/>
      <c r="G35" s="82"/>
      <c r="H35" s="82"/>
      <c r="I35" s="160"/>
      <c r="J35" s="160"/>
      <c r="K35" s="160"/>
      <c r="L35" s="47"/>
      <c r="M35" s="59"/>
      <c r="N35" s="61"/>
      <c r="O35" s="61"/>
      <c r="P35" s="61"/>
      <c r="Q35" s="37"/>
      <c r="R35" s="5"/>
      <c r="S35" s="104"/>
      <c r="T35" s="5"/>
      <c r="U35" s="5"/>
      <c r="V35" s="5"/>
      <c r="X35" s="5"/>
      <c r="Y35" s="5"/>
      <c r="Z35" t="s">
        <v>79</v>
      </c>
    </row>
    <row r="36" spans="3:26" ht="23.25" x14ac:dyDescent="0.35">
      <c r="C36" s="103"/>
      <c r="D36" s="137"/>
      <c r="E36" s="112"/>
      <c r="F36" s="112"/>
      <c r="G36" s="163"/>
      <c r="H36" s="163"/>
      <c r="I36" s="163"/>
      <c r="J36" s="163"/>
      <c r="K36" s="163"/>
      <c r="L36" s="37"/>
      <c r="M36" s="37"/>
      <c r="N36" s="37"/>
      <c r="O36" s="37"/>
      <c r="P36" s="37"/>
      <c r="Q36" s="37"/>
      <c r="R36" s="37"/>
      <c r="S36" s="104"/>
      <c r="X36" s="5"/>
      <c r="Y36" s="5"/>
      <c r="Z36" t="s">
        <v>80</v>
      </c>
    </row>
    <row r="37" spans="3:26" ht="23.25" x14ac:dyDescent="0.35">
      <c r="C37" s="103"/>
      <c r="D37" s="137"/>
      <c r="E37" s="112"/>
      <c r="F37" s="112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104"/>
      <c r="Z37" t="s">
        <v>81</v>
      </c>
    </row>
    <row r="38" spans="3:26" ht="23.25" x14ac:dyDescent="0.35">
      <c r="C38" s="103"/>
      <c r="D38" s="98" t="s">
        <v>14</v>
      </c>
      <c r="E38" s="137"/>
      <c r="F38" s="49"/>
      <c r="G38" s="209" t="s">
        <v>1952</v>
      </c>
      <c r="H38" s="210"/>
      <c r="I38" s="211" t="s">
        <v>1951</v>
      </c>
      <c r="J38" s="212"/>
      <c r="K38" s="212"/>
      <c r="L38" s="37"/>
      <c r="M38" s="37"/>
      <c r="N38" s="37"/>
      <c r="O38" s="37"/>
      <c r="P38" s="37"/>
      <c r="Q38" s="37"/>
      <c r="R38" s="37"/>
      <c r="S38" s="104"/>
      <c r="Z38" t="s">
        <v>82</v>
      </c>
    </row>
    <row r="39" spans="3:26" ht="87.75" customHeight="1" x14ac:dyDescent="0.35">
      <c r="C39" s="103"/>
      <c r="D39" s="105"/>
      <c r="E39" s="106" t="s">
        <v>1637</v>
      </c>
      <c r="F39" s="106" t="s">
        <v>11</v>
      </c>
      <c r="G39" s="106" t="s">
        <v>1896</v>
      </c>
      <c r="H39" s="106" t="s">
        <v>1897</v>
      </c>
      <c r="I39" s="106" t="s">
        <v>1910</v>
      </c>
      <c r="J39" s="106" t="s">
        <v>1911</v>
      </c>
      <c r="K39" s="106" t="s">
        <v>1912</v>
      </c>
      <c r="L39" s="106" t="s">
        <v>15</v>
      </c>
      <c r="M39" s="106" t="s">
        <v>16</v>
      </c>
      <c r="N39" s="106" t="s">
        <v>23</v>
      </c>
      <c r="O39"/>
      <c r="P39"/>
      <c r="Q39"/>
      <c r="S39" s="104"/>
      <c r="Z39" t="s">
        <v>83</v>
      </c>
    </row>
    <row r="40" spans="3:26" ht="23.25" x14ac:dyDescent="0.35">
      <c r="C40" s="103"/>
      <c r="D40" s="107"/>
      <c r="E40" s="108"/>
      <c r="F40" s="82"/>
      <c r="G40" s="82"/>
      <c r="H40" s="82"/>
      <c r="I40" s="160"/>
      <c r="J40" s="160"/>
      <c r="K40" s="160"/>
      <c r="L40" s="47"/>
      <c r="M40" s="47"/>
      <c r="N40" s="56"/>
      <c r="O40"/>
      <c r="P40"/>
      <c r="Q40"/>
      <c r="S40" s="104"/>
      <c r="Z40" t="s">
        <v>84</v>
      </c>
    </row>
    <row r="41" spans="3:26" ht="23.25" x14ac:dyDescent="0.35">
      <c r="C41" s="103"/>
      <c r="D41" s="137"/>
      <c r="E41" s="112"/>
      <c r="F41" s="112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104"/>
      <c r="Z41" t="s">
        <v>85</v>
      </c>
    </row>
    <row r="42" spans="3:26" ht="23.25" x14ac:dyDescent="0.35">
      <c r="C42" s="103"/>
      <c r="D42" s="137"/>
      <c r="E42" s="112"/>
      <c r="F42" s="112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104"/>
      <c r="Z42" t="s">
        <v>86</v>
      </c>
    </row>
    <row r="43" spans="3:26" ht="31.5" customHeight="1" x14ac:dyDescent="0.35">
      <c r="C43" s="103"/>
      <c r="D43" s="215" t="s">
        <v>17</v>
      </c>
      <c r="E43" s="216"/>
      <c r="F43" s="213" t="s">
        <v>1952</v>
      </c>
      <c r="G43" s="214"/>
      <c r="H43" s="211" t="s">
        <v>1951</v>
      </c>
      <c r="I43" s="212"/>
      <c r="J43" s="212"/>
      <c r="K43" s="37"/>
      <c r="L43" s="37"/>
      <c r="M43" s="37"/>
      <c r="N43" s="37"/>
      <c r="O43" s="37"/>
      <c r="P43" s="37"/>
      <c r="Q43" s="37"/>
      <c r="R43" s="37"/>
      <c r="S43" s="104"/>
      <c r="Z43" t="s">
        <v>87</v>
      </c>
    </row>
    <row r="44" spans="3:26" ht="45" x14ac:dyDescent="0.35">
      <c r="C44" s="103"/>
      <c r="D44" s="105"/>
      <c r="E44" s="106" t="s">
        <v>11</v>
      </c>
      <c r="F44" s="106" t="s">
        <v>1896</v>
      </c>
      <c r="G44" s="106" t="s">
        <v>1897</v>
      </c>
      <c r="H44" s="106" t="s">
        <v>1910</v>
      </c>
      <c r="I44" s="106" t="s">
        <v>1911</v>
      </c>
      <c r="J44" s="106" t="s">
        <v>1912</v>
      </c>
      <c r="K44" s="106" t="s">
        <v>18</v>
      </c>
      <c r="L44" s="37"/>
      <c r="M44" s="37"/>
      <c r="N44" s="37"/>
      <c r="O44" s="37"/>
      <c r="P44" s="37"/>
      <c r="Q44" s="37"/>
      <c r="R44" s="37"/>
      <c r="S44" s="104"/>
      <c r="T44" s="37"/>
      <c r="U44" s="37"/>
      <c r="V44" s="37"/>
      <c r="W44" s="37"/>
      <c r="Z44" t="s">
        <v>88</v>
      </c>
    </row>
    <row r="45" spans="3:26" ht="23.25" x14ac:dyDescent="0.35">
      <c r="C45" s="103"/>
      <c r="D45" s="107"/>
      <c r="E45" s="82"/>
      <c r="F45" s="82"/>
      <c r="G45" s="82"/>
      <c r="H45" s="160"/>
      <c r="I45" s="160"/>
      <c r="J45" s="160"/>
      <c r="K45" s="82"/>
      <c r="L45" s="37"/>
      <c r="M45" s="37"/>
      <c r="N45" s="37"/>
      <c r="O45" s="37"/>
      <c r="P45" s="37"/>
      <c r="Q45" s="37"/>
      <c r="R45" s="37"/>
      <c r="S45" s="104"/>
      <c r="T45" s="37"/>
      <c r="U45" s="37"/>
      <c r="V45" s="37"/>
      <c r="W45" s="37"/>
      <c r="Z45" t="s">
        <v>89</v>
      </c>
    </row>
    <row r="46" spans="3:26" ht="23.25" x14ac:dyDescent="0.35">
      <c r="C46" s="103"/>
      <c r="D46" s="137"/>
      <c r="E46" s="1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104"/>
      <c r="Z46" t="s">
        <v>90</v>
      </c>
    </row>
    <row r="47" spans="3:26" ht="23.25" x14ac:dyDescent="0.35">
      <c r="C47" s="103"/>
      <c r="D47" s="137"/>
      <c r="E47" s="137"/>
      <c r="F47" s="37"/>
      <c r="G47" s="209" t="s">
        <v>1596</v>
      </c>
      <c r="H47" s="210"/>
      <c r="I47" s="211" t="s">
        <v>1951</v>
      </c>
      <c r="J47" s="212"/>
      <c r="K47" s="212"/>
      <c r="L47" s="37"/>
      <c r="M47" s="37"/>
      <c r="N47" s="37"/>
      <c r="O47" s="37"/>
      <c r="P47" s="37"/>
      <c r="Q47" s="37"/>
      <c r="R47" s="37"/>
      <c r="S47" s="104"/>
      <c r="Z47" t="s">
        <v>91</v>
      </c>
    </row>
    <row r="48" spans="3:26" ht="30" x14ac:dyDescent="0.35">
      <c r="C48" s="103"/>
      <c r="D48" s="105"/>
      <c r="E48" s="106" t="s">
        <v>1749</v>
      </c>
      <c r="F48" s="106" t="s">
        <v>1750</v>
      </c>
      <c r="G48" s="106" t="s">
        <v>1896</v>
      </c>
      <c r="H48" s="106" t="s">
        <v>1897</v>
      </c>
      <c r="I48" s="106" t="s">
        <v>1910</v>
      </c>
      <c r="J48" s="106" t="s">
        <v>1911</v>
      </c>
      <c r="K48" s="106" t="s">
        <v>1912</v>
      </c>
      <c r="L48" s="37"/>
      <c r="M48" s="37"/>
      <c r="N48" s="37"/>
      <c r="O48" s="37"/>
      <c r="P48" s="37"/>
      <c r="Q48" s="37"/>
      <c r="R48" s="37"/>
      <c r="S48" s="104"/>
      <c r="Z48" t="s">
        <v>92</v>
      </c>
    </row>
    <row r="49" spans="3:26" ht="30" x14ac:dyDescent="0.35">
      <c r="C49" s="103"/>
      <c r="D49" s="107"/>
      <c r="E49" s="60" t="s">
        <v>19</v>
      </c>
      <c r="F49" s="47"/>
      <c r="G49" s="82"/>
      <c r="H49" s="82"/>
      <c r="I49" s="160"/>
      <c r="J49" s="160"/>
      <c r="K49" s="160"/>
      <c r="L49" s="37"/>
      <c r="M49" s="37"/>
      <c r="N49" s="37"/>
      <c r="O49" s="37"/>
      <c r="P49" s="37"/>
      <c r="Q49" s="37"/>
      <c r="R49" s="37"/>
      <c r="S49" s="104"/>
      <c r="Z49" t="s">
        <v>93</v>
      </c>
    </row>
    <row r="50" spans="3:26" ht="30" x14ac:dyDescent="0.35">
      <c r="C50" s="103"/>
      <c r="D50" s="107"/>
      <c r="E50" s="60" t="s">
        <v>20</v>
      </c>
      <c r="F50" s="47"/>
      <c r="G50" s="82"/>
      <c r="H50" s="82"/>
      <c r="I50" s="160"/>
      <c r="J50" s="160"/>
      <c r="K50" s="160"/>
      <c r="L50" s="37"/>
      <c r="M50" s="37"/>
      <c r="N50" s="37"/>
      <c r="O50" s="37"/>
      <c r="P50" s="37"/>
      <c r="Q50" s="37"/>
      <c r="R50" s="37"/>
      <c r="S50" s="104"/>
      <c r="Z50" t="s">
        <v>94</v>
      </c>
    </row>
    <row r="51" spans="3:26" ht="30" x14ac:dyDescent="0.35">
      <c r="C51" s="103"/>
      <c r="D51" s="107"/>
      <c r="E51" s="60" t="s">
        <v>42</v>
      </c>
      <c r="F51" s="47"/>
      <c r="G51" s="82"/>
      <c r="H51" s="82"/>
      <c r="I51" s="160"/>
      <c r="J51" s="160"/>
      <c r="K51" s="160"/>
      <c r="L51" s="37"/>
      <c r="M51" s="37"/>
      <c r="N51" s="37"/>
      <c r="O51" s="37"/>
      <c r="P51" s="37"/>
      <c r="Q51" s="37"/>
      <c r="R51" s="37"/>
      <c r="S51" s="104"/>
      <c r="Z51" t="s">
        <v>95</v>
      </c>
    </row>
    <row r="52" spans="3:26" ht="30" x14ac:dyDescent="0.35">
      <c r="C52" s="103"/>
      <c r="D52" s="107"/>
      <c r="E52" s="60" t="s">
        <v>43</v>
      </c>
      <c r="F52" s="47"/>
      <c r="G52" s="82"/>
      <c r="H52" s="82"/>
      <c r="I52" s="160"/>
      <c r="J52" s="160"/>
      <c r="K52" s="160"/>
      <c r="L52" s="37"/>
      <c r="M52" s="37"/>
      <c r="N52" s="37"/>
      <c r="O52" s="37"/>
      <c r="P52" s="37"/>
      <c r="Q52" s="37"/>
      <c r="R52" s="37"/>
      <c r="S52" s="104"/>
      <c r="Z52" t="s">
        <v>96</v>
      </c>
    </row>
    <row r="53" spans="3:26" ht="30" x14ac:dyDescent="0.35">
      <c r="C53" s="103"/>
      <c r="D53" s="107"/>
      <c r="E53" s="60" t="s">
        <v>21</v>
      </c>
      <c r="F53" s="47"/>
      <c r="G53" s="82"/>
      <c r="H53" s="82"/>
      <c r="I53" s="160"/>
      <c r="J53" s="160"/>
      <c r="K53" s="160"/>
      <c r="L53" s="37"/>
      <c r="M53" s="37"/>
      <c r="N53" s="37"/>
      <c r="O53" s="37"/>
      <c r="P53" s="37"/>
      <c r="Q53" s="37"/>
      <c r="R53" s="37"/>
      <c r="S53" s="104"/>
      <c r="Z53" t="s">
        <v>97</v>
      </c>
    </row>
    <row r="54" spans="3:26" ht="30" x14ac:dyDescent="0.35">
      <c r="C54" s="103"/>
      <c r="D54" s="107"/>
      <c r="E54" s="60" t="s">
        <v>22</v>
      </c>
      <c r="F54" s="47"/>
      <c r="G54" s="82"/>
      <c r="H54" s="82"/>
      <c r="I54" s="160"/>
      <c r="J54" s="160"/>
      <c r="K54" s="160"/>
      <c r="L54" s="37"/>
      <c r="M54" s="37"/>
      <c r="N54" s="37"/>
      <c r="O54" s="37"/>
      <c r="P54" s="37"/>
      <c r="Q54" s="37"/>
      <c r="R54" s="37"/>
      <c r="S54" s="104"/>
      <c r="Z54" t="s">
        <v>98</v>
      </c>
    </row>
    <row r="55" spans="3:26" ht="23.25" x14ac:dyDescent="0.35">
      <c r="C55" s="103"/>
      <c r="D55" s="107"/>
      <c r="E55" s="60" t="s">
        <v>1836</v>
      </c>
      <c r="F55" s="56"/>
      <c r="G55" s="82"/>
      <c r="H55" s="82"/>
      <c r="I55" s="160"/>
      <c r="J55" s="160"/>
      <c r="K55" s="160"/>
      <c r="L55" s="37"/>
      <c r="M55" s="37"/>
      <c r="N55" s="37"/>
      <c r="O55" s="37"/>
      <c r="P55" s="37"/>
      <c r="Q55" s="37"/>
      <c r="R55" s="37"/>
      <c r="S55" s="104"/>
      <c r="Z55" t="s">
        <v>99</v>
      </c>
    </row>
    <row r="56" spans="3:26" ht="23.25" hidden="1" x14ac:dyDescent="0.35">
      <c r="C56" s="103"/>
      <c r="D56" s="137"/>
      <c r="E56" s="192" t="s">
        <v>1773</v>
      </c>
      <c r="F56" s="191">
        <f>COUNTA(F55)</f>
        <v>0</v>
      </c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104"/>
      <c r="Z56" t="s">
        <v>100</v>
      </c>
    </row>
    <row r="57" spans="3:26" ht="23.25" x14ac:dyDescent="0.35">
      <c r="C57" s="103"/>
      <c r="D57" s="137"/>
      <c r="E57" s="1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104"/>
      <c r="Z57" t="s">
        <v>101</v>
      </c>
    </row>
    <row r="58" spans="3:26" ht="23.25" x14ac:dyDescent="0.35">
      <c r="C58" s="103"/>
      <c r="D58" s="137"/>
      <c r="E58" s="1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104"/>
      <c r="Z58" t="s">
        <v>102</v>
      </c>
    </row>
    <row r="59" spans="3:26" ht="23.25" x14ac:dyDescent="0.35">
      <c r="C59" s="103"/>
      <c r="D59" s="98" t="s">
        <v>1843</v>
      </c>
      <c r="E59" s="1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104"/>
      <c r="Z59" t="s">
        <v>103</v>
      </c>
    </row>
    <row r="60" spans="3:26" ht="30" x14ac:dyDescent="0.35">
      <c r="C60" s="103"/>
      <c r="D60" s="105"/>
      <c r="E60" s="106" t="s">
        <v>1844</v>
      </c>
      <c r="F60" s="106" t="s">
        <v>2161</v>
      </c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104"/>
      <c r="Z60" t="s">
        <v>104</v>
      </c>
    </row>
    <row r="61" spans="3:26" ht="23.25" x14ac:dyDescent="0.35">
      <c r="C61" s="103"/>
      <c r="D61" s="107">
        <v>1</v>
      </c>
      <c r="E61" s="149"/>
      <c r="F61" s="79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104"/>
      <c r="Z61" t="s">
        <v>105</v>
      </c>
    </row>
    <row r="62" spans="3:26" ht="23.25" x14ac:dyDescent="0.35">
      <c r="C62" s="103"/>
      <c r="D62" s="107">
        <v>2</v>
      </c>
      <c r="E62" s="149"/>
      <c r="F62" s="79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104"/>
      <c r="Z62" t="s">
        <v>106</v>
      </c>
    </row>
    <row r="63" spans="3:26" ht="23.25" x14ac:dyDescent="0.35">
      <c r="C63" s="103"/>
      <c r="D63" s="107">
        <v>3</v>
      </c>
      <c r="E63" s="149"/>
      <c r="F63" s="79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104"/>
      <c r="Z63" t="s">
        <v>107</v>
      </c>
    </row>
    <row r="64" spans="3:26" ht="23.25" x14ac:dyDescent="0.35">
      <c r="C64" s="103"/>
      <c r="D64" s="107">
        <v>4</v>
      </c>
      <c r="E64" s="149"/>
      <c r="F64" s="79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104"/>
      <c r="Z64" t="s">
        <v>108</v>
      </c>
    </row>
    <row r="65" spans="3:26" ht="23.25" x14ac:dyDescent="0.35">
      <c r="C65" s="103"/>
      <c r="D65" s="107">
        <v>5</v>
      </c>
      <c r="E65" s="149"/>
      <c r="F65" s="79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104"/>
      <c r="Z65" t="s">
        <v>109</v>
      </c>
    </row>
    <row r="66" spans="3:26" ht="23.25" x14ac:dyDescent="0.35">
      <c r="C66" s="103"/>
      <c r="D66" s="107">
        <v>6</v>
      </c>
      <c r="E66" s="149"/>
      <c r="F66" s="79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104"/>
      <c r="Z66" t="s">
        <v>110</v>
      </c>
    </row>
    <row r="67" spans="3:26" ht="23.25" x14ac:dyDescent="0.35">
      <c r="C67" s="103"/>
      <c r="D67" s="107">
        <v>7</v>
      </c>
      <c r="E67" s="149"/>
      <c r="F67" s="79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104"/>
      <c r="Z67" t="s">
        <v>111</v>
      </c>
    </row>
    <row r="68" spans="3:26" ht="21.75" customHeight="1" x14ac:dyDescent="0.35">
      <c r="C68" s="103"/>
      <c r="D68" s="107">
        <v>8</v>
      </c>
      <c r="E68" s="149"/>
      <c r="F68" s="79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104"/>
      <c r="Z68" t="s">
        <v>112</v>
      </c>
    </row>
    <row r="69" spans="3:26" ht="21.75" customHeight="1" x14ac:dyDescent="0.35">
      <c r="C69" s="103"/>
      <c r="D69" s="107">
        <v>9</v>
      </c>
      <c r="E69" s="149"/>
      <c r="F69" s="79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104"/>
      <c r="Z69" t="s">
        <v>113</v>
      </c>
    </row>
    <row r="70" spans="3:26" ht="21.75" customHeight="1" x14ac:dyDescent="0.35">
      <c r="C70" s="103"/>
      <c r="D70" s="107">
        <v>10</v>
      </c>
      <c r="E70" s="149"/>
      <c r="F70" s="79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104"/>
      <c r="Z70" t="s">
        <v>114</v>
      </c>
    </row>
    <row r="71" spans="3:26" ht="21.75" customHeight="1" x14ac:dyDescent="0.35">
      <c r="C71" s="103"/>
      <c r="D71" s="107">
        <v>11</v>
      </c>
      <c r="E71" s="149"/>
      <c r="F71" s="79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104"/>
      <c r="Z71" t="s">
        <v>115</v>
      </c>
    </row>
    <row r="72" spans="3:26" ht="21.75" customHeight="1" x14ac:dyDescent="0.35">
      <c r="C72" s="103"/>
      <c r="D72" s="107">
        <v>12</v>
      </c>
      <c r="E72" s="149"/>
      <c r="F72" s="79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104"/>
      <c r="Z72" t="s">
        <v>116</v>
      </c>
    </row>
    <row r="73" spans="3:26" ht="21.75" customHeight="1" x14ac:dyDescent="0.35">
      <c r="C73" s="103"/>
      <c r="D73" s="107">
        <v>13</v>
      </c>
      <c r="E73" s="149"/>
      <c r="F73" s="79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104"/>
      <c r="Z73" t="s">
        <v>117</v>
      </c>
    </row>
    <row r="74" spans="3:26" ht="21.75" customHeight="1" x14ac:dyDescent="0.35">
      <c r="C74" s="103"/>
      <c r="D74" s="107">
        <v>14</v>
      </c>
      <c r="E74" s="149"/>
      <c r="F74" s="79"/>
      <c r="G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104"/>
      <c r="Z74" t="s">
        <v>118</v>
      </c>
    </row>
    <row r="75" spans="3:26" ht="21.75" customHeight="1" x14ac:dyDescent="0.35">
      <c r="C75" s="103"/>
      <c r="D75" s="107">
        <v>15</v>
      </c>
      <c r="E75" s="149"/>
      <c r="F75" s="79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104"/>
      <c r="Z75" t="s">
        <v>119</v>
      </c>
    </row>
    <row r="76" spans="3:26" ht="21.75" hidden="1" customHeight="1" x14ac:dyDescent="0.35">
      <c r="C76" s="103"/>
      <c r="D76" s="37"/>
      <c r="E76" s="37"/>
      <c r="F76" s="172" t="e">
        <f>AVERAGE(F61:F75)</f>
        <v>#DIV/0!</v>
      </c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104"/>
      <c r="Z76" t="s">
        <v>120</v>
      </c>
    </row>
    <row r="77" spans="3:26" ht="21.75" customHeight="1" x14ac:dyDescent="0.35">
      <c r="C77" s="103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104"/>
      <c r="Z77" t="s">
        <v>121</v>
      </c>
    </row>
    <row r="78" spans="3:26" ht="21.75" customHeight="1" x14ac:dyDescent="0.35">
      <c r="C78" s="103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104"/>
      <c r="X78" s="83" t="s">
        <v>1908</v>
      </c>
      <c r="Z78" t="s">
        <v>122</v>
      </c>
    </row>
    <row r="79" spans="3:26" ht="23.25" x14ac:dyDescent="0.35">
      <c r="C79" s="103"/>
      <c r="D79" s="98" t="s">
        <v>1842</v>
      </c>
      <c r="E79" s="1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104"/>
      <c r="X79" s="188" t="s">
        <v>379</v>
      </c>
      <c r="Y79" t="s">
        <v>1275</v>
      </c>
      <c r="Z79" t="s">
        <v>123</v>
      </c>
    </row>
    <row r="80" spans="3:26" ht="135" x14ac:dyDescent="0.35">
      <c r="C80" s="103"/>
      <c r="D80" s="105"/>
      <c r="E80" s="106" t="s">
        <v>1760</v>
      </c>
      <c r="F80" s="106" t="s">
        <v>24</v>
      </c>
      <c r="G80" s="106" t="s">
        <v>25</v>
      </c>
      <c r="H80" s="106" t="s">
        <v>1758</v>
      </c>
      <c r="I80" s="106" t="s">
        <v>26</v>
      </c>
      <c r="J80"/>
      <c r="K80"/>
      <c r="L80" s="5"/>
      <c r="M80" s="5"/>
      <c r="N80" s="5"/>
      <c r="O80" s="5"/>
      <c r="P80" s="5"/>
      <c r="Q80" s="5"/>
      <c r="S80" s="104"/>
      <c r="X80" s="188" t="s">
        <v>1638</v>
      </c>
      <c r="Y80" s="185" t="s">
        <v>328</v>
      </c>
      <c r="Z80" t="s">
        <v>124</v>
      </c>
    </row>
    <row r="81" spans="3:26" ht="23.25" x14ac:dyDescent="0.35">
      <c r="C81" s="103"/>
      <c r="D81" s="204" t="s">
        <v>1759</v>
      </c>
      <c r="E81" s="149"/>
      <c r="F81" s="79"/>
      <c r="G81" s="79"/>
      <c r="H81" s="79"/>
      <c r="I81" s="79"/>
      <c r="J81" s="156"/>
      <c r="K81" s="156"/>
      <c r="L81" s="5"/>
      <c r="M81" s="5"/>
      <c r="N81" s="5"/>
      <c r="O81" s="5"/>
      <c r="P81" s="5"/>
      <c r="Q81" s="5"/>
      <c r="S81" s="104"/>
      <c r="X81" s="188" t="s">
        <v>1906</v>
      </c>
      <c r="Y81" s="186" t="s">
        <v>329</v>
      </c>
      <c r="Z81" t="s">
        <v>125</v>
      </c>
    </row>
    <row r="82" spans="3:26" ht="23.25" x14ac:dyDescent="0.35">
      <c r="C82" s="103"/>
      <c r="D82" s="205"/>
      <c r="E82" s="149"/>
      <c r="F82" s="79"/>
      <c r="G82" s="79"/>
      <c r="H82" s="79"/>
      <c r="I82" s="79"/>
      <c r="J82" s="156"/>
      <c r="K82" s="156"/>
      <c r="L82" s="5"/>
      <c r="M82" s="5"/>
      <c r="N82" s="5"/>
      <c r="O82" s="5"/>
      <c r="P82" s="5"/>
      <c r="Q82" s="5"/>
      <c r="S82" s="104"/>
      <c r="X82" s="188" t="s">
        <v>1639</v>
      </c>
      <c r="Y82" s="185" t="s">
        <v>330</v>
      </c>
      <c r="Z82" t="s">
        <v>126</v>
      </c>
    </row>
    <row r="83" spans="3:26" ht="23.25" x14ac:dyDescent="0.35">
      <c r="C83" s="103"/>
      <c r="D83" s="205"/>
      <c r="E83" s="149"/>
      <c r="F83" s="79"/>
      <c r="G83" s="79"/>
      <c r="H83" s="79"/>
      <c r="I83" s="79"/>
      <c r="J83" s="156"/>
      <c r="K83" s="156"/>
      <c r="L83" s="5"/>
      <c r="M83" s="5"/>
      <c r="N83" s="5"/>
      <c r="O83" s="5"/>
      <c r="P83" s="5"/>
      <c r="Q83" s="5"/>
      <c r="S83" s="104"/>
      <c r="X83" s="188" t="s">
        <v>1640</v>
      </c>
      <c r="Y83" s="186" t="s">
        <v>331</v>
      </c>
      <c r="Z83" t="s">
        <v>127</v>
      </c>
    </row>
    <row r="84" spans="3:26" ht="23.25" x14ac:dyDescent="0.35">
      <c r="C84" s="103"/>
      <c r="D84" s="205"/>
      <c r="E84" s="149"/>
      <c r="F84" s="79"/>
      <c r="G84" s="79"/>
      <c r="H84" s="79"/>
      <c r="I84" s="79"/>
      <c r="J84" s="156"/>
      <c r="K84" s="156"/>
      <c r="L84" s="5"/>
      <c r="M84" s="5"/>
      <c r="N84" s="5"/>
      <c r="O84" s="5"/>
      <c r="P84" s="5"/>
      <c r="Q84" s="5"/>
      <c r="S84" s="104"/>
      <c r="X84" s="188" t="s">
        <v>1641</v>
      </c>
      <c r="Y84" s="185" t="s">
        <v>332</v>
      </c>
      <c r="Z84" t="s">
        <v>128</v>
      </c>
    </row>
    <row r="85" spans="3:26" ht="23.25" x14ac:dyDescent="0.35">
      <c r="C85" s="103"/>
      <c r="D85" s="205"/>
      <c r="E85" s="149"/>
      <c r="F85" s="79"/>
      <c r="G85" s="79"/>
      <c r="H85" s="79"/>
      <c r="I85" s="79"/>
      <c r="J85" s="156"/>
      <c r="K85" s="156"/>
      <c r="L85" s="5"/>
      <c r="M85" s="5"/>
      <c r="N85" s="5"/>
      <c r="O85" s="5"/>
      <c r="P85" s="5"/>
      <c r="Q85" s="5"/>
      <c r="S85" s="104"/>
      <c r="X85" s="188" t="s">
        <v>1642</v>
      </c>
      <c r="Y85" s="186" t="s">
        <v>333</v>
      </c>
      <c r="Z85" t="s">
        <v>129</v>
      </c>
    </row>
    <row r="86" spans="3:26" ht="23.25" x14ac:dyDescent="0.35">
      <c r="C86" s="103"/>
      <c r="D86" s="205"/>
      <c r="E86" s="149"/>
      <c r="F86" s="79"/>
      <c r="G86" s="79"/>
      <c r="H86" s="79"/>
      <c r="I86" s="79"/>
      <c r="J86" s="156"/>
      <c r="K86" s="156"/>
      <c r="L86" s="5"/>
      <c r="M86" s="5"/>
      <c r="N86" s="5"/>
      <c r="O86" s="5"/>
      <c r="P86" s="5"/>
      <c r="Q86" s="5"/>
      <c r="S86" s="104"/>
      <c r="X86" s="188" t="s">
        <v>1643</v>
      </c>
      <c r="Y86" s="185" t="s">
        <v>334</v>
      </c>
      <c r="Z86" t="s">
        <v>130</v>
      </c>
    </row>
    <row r="87" spans="3:26" ht="23.25" x14ac:dyDescent="0.35">
      <c r="C87" s="103"/>
      <c r="D87" s="205"/>
      <c r="E87" s="149"/>
      <c r="F87" s="79"/>
      <c r="G87" s="79"/>
      <c r="H87" s="79"/>
      <c r="I87" s="79"/>
      <c r="J87" s="156"/>
      <c r="K87" s="156"/>
      <c r="L87" s="5"/>
      <c r="M87" s="5"/>
      <c r="N87" s="5"/>
      <c r="O87" s="5"/>
      <c r="P87" s="5"/>
      <c r="Q87" s="5"/>
      <c r="S87" s="104"/>
      <c r="X87" s="188" t="s">
        <v>1644</v>
      </c>
      <c r="Y87" s="186" t="s">
        <v>335</v>
      </c>
      <c r="Z87" t="s">
        <v>131</v>
      </c>
    </row>
    <row r="88" spans="3:26" ht="23.25" x14ac:dyDescent="0.35">
      <c r="C88" s="103"/>
      <c r="D88" s="205"/>
      <c r="E88" s="149"/>
      <c r="F88" s="79"/>
      <c r="G88" s="79"/>
      <c r="H88" s="79"/>
      <c r="I88" s="79"/>
      <c r="J88" s="156"/>
      <c r="K88" s="156"/>
      <c r="L88" s="5"/>
      <c r="M88" s="5"/>
      <c r="N88" s="5"/>
      <c r="O88" s="5"/>
      <c r="P88" s="5"/>
      <c r="Q88" s="5"/>
      <c r="S88" s="104"/>
      <c r="X88" s="188" t="s">
        <v>1645</v>
      </c>
      <c r="Y88" s="185" t="s">
        <v>336</v>
      </c>
      <c r="Z88" t="s">
        <v>132</v>
      </c>
    </row>
    <row r="89" spans="3:26" ht="23.25" x14ac:dyDescent="0.35">
      <c r="C89" s="103"/>
      <c r="D89" s="205"/>
      <c r="E89" s="149"/>
      <c r="F89" s="79"/>
      <c r="G89" s="79"/>
      <c r="H89" s="79"/>
      <c r="I89" s="79"/>
      <c r="J89" s="156"/>
      <c r="K89" s="156"/>
      <c r="L89" s="5"/>
      <c r="M89" s="5"/>
      <c r="N89" s="5"/>
      <c r="O89" s="5"/>
      <c r="P89" s="5"/>
      <c r="Q89" s="5"/>
      <c r="S89" s="104"/>
      <c r="X89" s="188" t="s">
        <v>1646</v>
      </c>
      <c r="Y89" s="186" t="s">
        <v>337</v>
      </c>
      <c r="Z89" t="s">
        <v>133</v>
      </c>
    </row>
    <row r="90" spans="3:26" ht="23.25" x14ac:dyDescent="0.35">
      <c r="C90" s="103"/>
      <c r="D90" s="205"/>
      <c r="E90" s="149"/>
      <c r="F90" s="79"/>
      <c r="G90" s="79"/>
      <c r="H90" s="79"/>
      <c r="I90" s="79"/>
      <c r="J90" s="156"/>
      <c r="K90" s="156"/>
      <c r="L90" s="5"/>
      <c r="M90" s="5"/>
      <c r="N90" s="5"/>
      <c r="O90" s="5"/>
      <c r="P90" s="5"/>
      <c r="Q90" s="5"/>
      <c r="S90" s="104"/>
      <c r="X90" s="188" t="s">
        <v>1647</v>
      </c>
      <c r="Y90" s="185" t="s">
        <v>339</v>
      </c>
      <c r="Z90" t="s">
        <v>134</v>
      </c>
    </row>
    <row r="91" spans="3:26" ht="23.25" x14ac:dyDescent="0.35">
      <c r="C91" s="103"/>
      <c r="D91" s="205"/>
      <c r="E91" s="149"/>
      <c r="F91" s="79"/>
      <c r="G91" s="79"/>
      <c r="H91" s="79"/>
      <c r="I91" s="79"/>
      <c r="J91" s="156"/>
      <c r="K91" s="156"/>
      <c r="L91" s="5"/>
      <c r="M91" s="5"/>
      <c r="N91" s="5"/>
      <c r="O91" s="5"/>
      <c r="P91" s="5"/>
      <c r="Q91" s="5"/>
      <c r="S91" s="104"/>
      <c r="X91" s="188" t="s">
        <v>1648</v>
      </c>
      <c r="Y91" s="186" t="s">
        <v>341</v>
      </c>
      <c r="Z91" t="s">
        <v>135</v>
      </c>
    </row>
    <row r="92" spans="3:26" ht="23.25" x14ac:dyDescent="0.35">
      <c r="C92" s="103"/>
      <c r="D92" s="205"/>
      <c r="E92" s="149"/>
      <c r="F92" s="79"/>
      <c r="G92" s="79"/>
      <c r="H92" s="79"/>
      <c r="I92" s="79"/>
      <c r="J92" s="156"/>
      <c r="K92" s="156"/>
      <c r="L92" s="5"/>
      <c r="M92" s="5"/>
      <c r="N92" s="5"/>
      <c r="O92" s="5"/>
      <c r="P92" s="5"/>
      <c r="Q92" s="5"/>
      <c r="S92" s="104"/>
      <c r="X92" s="188" t="s">
        <v>1649</v>
      </c>
      <c r="Y92" s="185" t="s">
        <v>342</v>
      </c>
      <c r="Z92" t="s">
        <v>136</v>
      </c>
    </row>
    <row r="93" spans="3:26" ht="23.25" x14ac:dyDescent="0.35">
      <c r="C93" s="103"/>
      <c r="D93" s="205"/>
      <c r="E93" s="149"/>
      <c r="F93" s="79"/>
      <c r="G93" s="79"/>
      <c r="H93" s="79"/>
      <c r="I93" s="79"/>
      <c r="J93" s="156"/>
      <c r="K93" s="156"/>
      <c r="L93" s="5"/>
      <c r="M93" s="5"/>
      <c r="N93" s="5"/>
      <c r="O93" s="5"/>
      <c r="P93" s="5"/>
      <c r="Q93" s="5"/>
      <c r="S93" s="104"/>
      <c r="X93" s="188" t="s">
        <v>1650</v>
      </c>
      <c r="Y93" s="186" t="s">
        <v>343</v>
      </c>
      <c r="Z93" t="s">
        <v>137</v>
      </c>
    </row>
    <row r="94" spans="3:26" ht="23.25" x14ac:dyDescent="0.35">
      <c r="C94" s="103"/>
      <c r="D94" s="205"/>
      <c r="E94" s="149"/>
      <c r="F94" s="79"/>
      <c r="G94" s="79"/>
      <c r="H94" s="79"/>
      <c r="I94" s="79"/>
      <c r="J94" s="156"/>
      <c r="K94" s="156"/>
      <c r="L94" s="5"/>
      <c r="M94" s="5"/>
      <c r="N94" s="5"/>
      <c r="O94" s="5"/>
      <c r="P94" s="5"/>
      <c r="Q94" s="5"/>
      <c r="S94" s="104"/>
      <c r="X94" s="188" t="s">
        <v>657</v>
      </c>
      <c r="Y94" s="185" t="s">
        <v>345</v>
      </c>
      <c r="Z94" t="s">
        <v>138</v>
      </c>
    </row>
    <row r="95" spans="3:26" ht="23.25" x14ac:dyDescent="0.35">
      <c r="C95" s="103"/>
      <c r="D95" s="206"/>
      <c r="E95" s="149"/>
      <c r="F95" s="79"/>
      <c r="G95" s="79"/>
      <c r="H95" s="79"/>
      <c r="I95" s="79"/>
      <c r="J95" s="156"/>
      <c r="K95" s="156"/>
      <c r="L95" s="5"/>
      <c r="M95" s="5"/>
      <c r="N95" s="5"/>
      <c r="O95" s="5"/>
      <c r="P95" s="5"/>
      <c r="Q95" s="5"/>
      <c r="S95" s="104"/>
      <c r="X95" s="188" t="s">
        <v>1651</v>
      </c>
      <c r="Y95" s="186" t="s">
        <v>347</v>
      </c>
      <c r="Z95" t="s">
        <v>139</v>
      </c>
    </row>
    <row r="96" spans="3:26" ht="23.25" hidden="1" customHeight="1" x14ac:dyDescent="0.35">
      <c r="C96" s="103"/>
      <c r="D96" s="49"/>
      <c r="E96" s="49"/>
      <c r="F96" s="181" t="e">
        <f>AVERAGE(F81:F95)</f>
        <v>#DIV/0!</v>
      </c>
      <c r="G96" s="181" t="e">
        <f>AVERAGE(G81:G95)</f>
        <v>#DIV/0!</v>
      </c>
      <c r="H96" s="181" t="e">
        <f>AVERAGE(H81:H95)</f>
        <v>#DIV/0!</v>
      </c>
      <c r="I96" s="181" t="e">
        <f>AVERAGE(I81:I95)</f>
        <v>#DIV/0!</v>
      </c>
      <c r="J96" s="5"/>
      <c r="K96" s="5"/>
      <c r="L96" s="5"/>
      <c r="M96" s="5"/>
      <c r="N96" s="5"/>
      <c r="O96" s="5"/>
      <c r="P96" s="5"/>
      <c r="Q96" s="5"/>
      <c r="R96" s="5"/>
      <c r="S96" s="104"/>
      <c r="X96" s="188" t="s">
        <v>1652</v>
      </c>
      <c r="Y96" s="185" t="s">
        <v>348</v>
      </c>
      <c r="Z96" t="s">
        <v>140</v>
      </c>
    </row>
    <row r="97" spans="3:26" ht="23.25" x14ac:dyDescent="0.35">
      <c r="C97" s="103"/>
      <c r="D97" s="49"/>
      <c r="E97" s="112"/>
      <c r="F97" s="112"/>
      <c r="G97" s="36"/>
      <c r="H97" s="36"/>
      <c r="I97" s="36"/>
      <c r="J97" s="36"/>
      <c r="K97" s="36"/>
      <c r="L97" s="36"/>
      <c r="M97" s="37"/>
      <c r="N97" s="37"/>
      <c r="O97" s="37"/>
      <c r="P97" s="37"/>
      <c r="Q97" s="37"/>
      <c r="R97" s="110" t="s">
        <v>1835</v>
      </c>
      <c r="S97" s="104"/>
      <c r="X97" s="188" t="s">
        <v>1653</v>
      </c>
      <c r="Y97" s="186" t="s">
        <v>349</v>
      </c>
      <c r="Z97" t="s">
        <v>141</v>
      </c>
    </row>
    <row r="98" spans="3:26" ht="23.25" x14ac:dyDescent="0.35">
      <c r="C98" s="103"/>
      <c r="D98" s="49"/>
      <c r="E98" s="49"/>
      <c r="F98" s="112"/>
      <c r="G98" s="36"/>
      <c r="H98" s="36"/>
      <c r="I98" s="36"/>
      <c r="J98" s="36"/>
      <c r="K98" s="36"/>
      <c r="L98" s="36"/>
      <c r="M98" s="37"/>
      <c r="N98" s="37"/>
      <c r="O98" s="37"/>
      <c r="P98" s="37"/>
      <c r="Q98" s="37"/>
      <c r="R98" s="110"/>
      <c r="S98" s="104"/>
      <c r="X98" s="188" t="s">
        <v>1654</v>
      </c>
      <c r="Y98" s="185" t="s">
        <v>350</v>
      </c>
      <c r="Z98" t="s">
        <v>142</v>
      </c>
    </row>
    <row r="99" spans="3:26" x14ac:dyDescent="0.25">
      <c r="C99" s="113"/>
      <c r="D99" s="114"/>
      <c r="E99" s="114"/>
      <c r="F99" s="114"/>
      <c r="G99" s="115"/>
      <c r="H99" s="115"/>
      <c r="I99" s="115"/>
      <c r="J99" s="115"/>
      <c r="K99" s="115"/>
      <c r="L99" s="115"/>
      <c r="M99" s="116"/>
      <c r="N99" s="116"/>
      <c r="O99" s="116"/>
      <c r="P99" s="116"/>
      <c r="Q99" s="116"/>
      <c r="R99" s="116"/>
      <c r="S99" s="117"/>
      <c r="X99" s="188" t="s">
        <v>1655</v>
      </c>
      <c r="Y99" s="186" t="s">
        <v>351</v>
      </c>
      <c r="Z99" t="s">
        <v>143</v>
      </c>
    </row>
    <row r="100" spans="3:26" ht="15.75" thickBot="1" x14ac:dyDescent="0.3">
      <c r="C100" s="118"/>
      <c r="D100" s="119"/>
      <c r="E100" s="119"/>
      <c r="F100" s="120"/>
      <c r="G100" s="121"/>
      <c r="H100" s="121"/>
      <c r="I100" s="121"/>
      <c r="J100" s="121"/>
      <c r="K100" s="121"/>
      <c r="L100" s="121"/>
      <c r="M100" s="122"/>
      <c r="N100" s="122"/>
      <c r="O100" s="122"/>
      <c r="P100" s="122"/>
      <c r="Q100" s="122"/>
      <c r="R100" s="122"/>
      <c r="S100" s="123"/>
      <c r="X100" s="188" t="s">
        <v>1907</v>
      </c>
      <c r="Y100" s="185" t="s">
        <v>352</v>
      </c>
      <c r="Z100" t="s">
        <v>144</v>
      </c>
    </row>
    <row r="101" spans="3:26" hidden="1" x14ac:dyDescent="0.25">
      <c r="X101" s="188" t="s">
        <v>1656</v>
      </c>
      <c r="Y101" s="186" t="s">
        <v>354</v>
      </c>
      <c r="Z101" t="s">
        <v>145</v>
      </c>
    </row>
    <row r="102" spans="3:26" x14ac:dyDescent="0.25">
      <c r="X102" s="188" t="s">
        <v>1657</v>
      </c>
      <c r="Y102" s="185" t="s">
        <v>356</v>
      </c>
      <c r="Z102" t="s">
        <v>146</v>
      </c>
    </row>
    <row r="103" spans="3:26" x14ac:dyDescent="0.25">
      <c r="X103" s="188" t="s">
        <v>1658</v>
      </c>
      <c r="Y103" s="186" t="s">
        <v>357</v>
      </c>
      <c r="Z103" t="s">
        <v>147</v>
      </c>
    </row>
    <row r="104" spans="3:26" x14ac:dyDescent="0.25">
      <c r="X104" s="188" t="s">
        <v>1659</v>
      </c>
      <c r="Y104" s="185" t="s">
        <v>358</v>
      </c>
      <c r="Z104" t="s">
        <v>148</v>
      </c>
    </row>
    <row r="105" spans="3:26" x14ac:dyDescent="0.25">
      <c r="X105" s="188" t="s">
        <v>1660</v>
      </c>
      <c r="Y105" s="186" t="s">
        <v>359</v>
      </c>
      <c r="Z105" t="s">
        <v>149</v>
      </c>
    </row>
    <row r="106" spans="3:26" x14ac:dyDescent="0.25">
      <c r="X106" s="188" t="s">
        <v>1661</v>
      </c>
      <c r="Y106" s="185" t="s">
        <v>360</v>
      </c>
      <c r="Z106" t="s">
        <v>150</v>
      </c>
    </row>
    <row r="107" spans="3:26" x14ac:dyDescent="0.25">
      <c r="X107" s="188" t="s">
        <v>1662</v>
      </c>
      <c r="Y107" s="186" t="s">
        <v>361</v>
      </c>
      <c r="Z107" t="s">
        <v>151</v>
      </c>
    </row>
    <row r="108" spans="3:26" x14ac:dyDescent="0.25">
      <c r="X108" s="188" t="s">
        <v>1663</v>
      </c>
      <c r="Y108" s="185" t="s">
        <v>362</v>
      </c>
      <c r="Z108" t="s">
        <v>152</v>
      </c>
    </row>
    <row r="109" spans="3:26" x14ac:dyDescent="0.25">
      <c r="X109" s="188" t="s">
        <v>1664</v>
      </c>
      <c r="Y109" s="186" t="s">
        <v>363</v>
      </c>
      <c r="Z109" t="s">
        <v>153</v>
      </c>
    </row>
    <row r="110" spans="3:26" x14ac:dyDescent="0.25">
      <c r="X110" s="188" t="s">
        <v>1665</v>
      </c>
      <c r="Y110" s="185" t="s">
        <v>364</v>
      </c>
      <c r="Z110" t="s">
        <v>154</v>
      </c>
    </row>
    <row r="111" spans="3:26" x14ac:dyDescent="0.25">
      <c r="X111" s="188" t="s">
        <v>1666</v>
      </c>
      <c r="Y111" s="186" t="s">
        <v>365</v>
      </c>
      <c r="Z111" t="s">
        <v>155</v>
      </c>
    </row>
    <row r="112" spans="3:26" x14ac:dyDescent="0.25">
      <c r="X112" s="188" t="s">
        <v>1667</v>
      </c>
      <c r="Y112" s="185" t="s">
        <v>366</v>
      </c>
      <c r="Z112" t="s">
        <v>156</v>
      </c>
    </row>
    <row r="113" spans="24:26" x14ac:dyDescent="0.25">
      <c r="X113" s="188" t="s">
        <v>1668</v>
      </c>
      <c r="Y113" s="186" t="s">
        <v>367</v>
      </c>
      <c r="Z113" t="s">
        <v>157</v>
      </c>
    </row>
    <row r="114" spans="24:26" x14ac:dyDescent="0.25">
      <c r="X114" s="188" t="s">
        <v>1669</v>
      </c>
      <c r="Y114" s="185" t="s">
        <v>368</v>
      </c>
      <c r="Z114" t="s">
        <v>158</v>
      </c>
    </row>
    <row r="115" spans="24:26" x14ac:dyDescent="0.25">
      <c r="X115" s="188" t="s">
        <v>1670</v>
      </c>
      <c r="Y115" s="186" t="s">
        <v>369</v>
      </c>
      <c r="Z115" t="s">
        <v>159</v>
      </c>
    </row>
    <row r="116" spans="24:26" x14ac:dyDescent="0.25">
      <c r="X116" s="188" t="s">
        <v>1671</v>
      </c>
      <c r="Y116" s="185" t="s">
        <v>370</v>
      </c>
      <c r="Z116" t="s">
        <v>160</v>
      </c>
    </row>
    <row r="117" spans="24:26" x14ac:dyDescent="0.25">
      <c r="X117" s="188" t="s">
        <v>1672</v>
      </c>
      <c r="Y117" s="186" t="s">
        <v>371</v>
      </c>
      <c r="Z117" t="s">
        <v>161</v>
      </c>
    </row>
    <row r="118" spans="24:26" x14ac:dyDescent="0.25">
      <c r="X118" s="188" t="s">
        <v>1673</v>
      </c>
      <c r="Y118" s="185" t="s">
        <v>372</v>
      </c>
      <c r="Z118" t="s">
        <v>162</v>
      </c>
    </row>
    <row r="119" spans="24:26" x14ac:dyDescent="0.25">
      <c r="X119" s="188" t="s">
        <v>1674</v>
      </c>
      <c r="Y119" s="186" t="s">
        <v>373</v>
      </c>
      <c r="Z119" t="s">
        <v>163</v>
      </c>
    </row>
    <row r="120" spans="24:26" x14ac:dyDescent="0.25">
      <c r="X120" s="188" t="s">
        <v>1675</v>
      </c>
      <c r="Y120" s="185" t="s">
        <v>374</v>
      </c>
      <c r="Z120" t="s">
        <v>164</v>
      </c>
    </row>
    <row r="121" spans="24:26" x14ac:dyDescent="0.25">
      <c r="X121" s="188" t="s">
        <v>1676</v>
      </c>
      <c r="Y121" s="186" t="s">
        <v>375</v>
      </c>
      <c r="Z121" t="s">
        <v>165</v>
      </c>
    </row>
    <row r="122" spans="24:26" x14ac:dyDescent="0.25">
      <c r="X122" s="188" t="s">
        <v>1677</v>
      </c>
      <c r="Y122" s="185" t="s">
        <v>379</v>
      </c>
      <c r="Z122" t="s">
        <v>166</v>
      </c>
    </row>
    <row r="123" spans="24:26" x14ac:dyDescent="0.25">
      <c r="X123" s="188" t="s">
        <v>1678</v>
      </c>
      <c r="Y123" s="186" t="s">
        <v>380</v>
      </c>
      <c r="Z123" t="s">
        <v>167</v>
      </c>
    </row>
    <row r="124" spans="24:26" x14ac:dyDescent="0.25">
      <c r="X124" s="188" t="s">
        <v>1679</v>
      </c>
      <c r="Y124" s="185" t="s">
        <v>381</v>
      </c>
      <c r="Z124" t="s">
        <v>168</v>
      </c>
    </row>
    <row r="125" spans="24:26" x14ac:dyDescent="0.25">
      <c r="X125" s="188" t="s">
        <v>1680</v>
      </c>
      <c r="Y125" s="186" t="s">
        <v>382</v>
      </c>
      <c r="Z125" t="s">
        <v>169</v>
      </c>
    </row>
    <row r="126" spans="24:26" x14ac:dyDescent="0.25">
      <c r="X126" s="188" t="s">
        <v>1681</v>
      </c>
      <c r="Y126" s="185" t="s">
        <v>384</v>
      </c>
      <c r="Z126" t="s">
        <v>170</v>
      </c>
    </row>
    <row r="127" spans="24:26" x14ac:dyDescent="0.25">
      <c r="X127" s="188" t="s">
        <v>1682</v>
      </c>
      <c r="Y127" s="186" t="s">
        <v>385</v>
      </c>
      <c r="Z127" t="s">
        <v>171</v>
      </c>
    </row>
    <row r="128" spans="24:26" x14ac:dyDescent="0.25">
      <c r="X128" s="188" t="s">
        <v>1683</v>
      </c>
      <c r="Y128" s="185" t="s">
        <v>386</v>
      </c>
      <c r="Z128" t="s">
        <v>172</v>
      </c>
    </row>
    <row r="129" spans="24:26" x14ac:dyDescent="0.25">
      <c r="X129" s="188" t="s">
        <v>1684</v>
      </c>
      <c r="Y129" s="186" t="s">
        <v>387</v>
      </c>
      <c r="Z129" t="s">
        <v>173</v>
      </c>
    </row>
    <row r="130" spans="24:26" x14ac:dyDescent="0.25">
      <c r="X130" s="188" t="s">
        <v>1685</v>
      </c>
      <c r="Y130" s="185" t="s">
        <v>388</v>
      </c>
      <c r="Z130" t="s">
        <v>174</v>
      </c>
    </row>
    <row r="131" spans="24:26" x14ac:dyDescent="0.25">
      <c r="X131" s="188" t="s">
        <v>1686</v>
      </c>
      <c r="Y131" s="186" t="s">
        <v>389</v>
      </c>
      <c r="Z131" t="s">
        <v>175</v>
      </c>
    </row>
    <row r="132" spans="24:26" x14ac:dyDescent="0.25">
      <c r="X132" s="188" t="s">
        <v>1687</v>
      </c>
      <c r="Y132" s="185" t="s">
        <v>391</v>
      </c>
      <c r="Z132" t="s">
        <v>176</v>
      </c>
    </row>
    <row r="133" spans="24:26" x14ac:dyDescent="0.25">
      <c r="X133" s="188" t="s">
        <v>1688</v>
      </c>
      <c r="Y133" s="186" t="s">
        <v>393</v>
      </c>
      <c r="Z133" t="s">
        <v>177</v>
      </c>
    </row>
    <row r="134" spans="24:26" x14ac:dyDescent="0.25">
      <c r="X134" s="188" t="s">
        <v>1689</v>
      </c>
      <c r="Y134" s="185" t="s">
        <v>394</v>
      </c>
      <c r="Z134" t="s">
        <v>178</v>
      </c>
    </row>
    <row r="135" spans="24:26" x14ac:dyDescent="0.25">
      <c r="X135" s="188" t="s">
        <v>1690</v>
      </c>
      <c r="Y135" s="186" t="s">
        <v>395</v>
      </c>
      <c r="Z135" t="s">
        <v>179</v>
      </c>
    </row>
    <row r="136" spans="24:26" x14ac:dyDescent="0.25">
      <c r="X136" s="188" t="s">
        <v>1691</v>
      </c>
      <c r="Y136" s="185" t="s">
        <v>396</v>
      </c>
      <c r="Z136" t="s">
        <v>180</v>
      </c>
    </row>
    <row r="137" spans="24:26" x14ac:dyDescent="0.25">
      <c r="X137" s="188" t="s">
        <v>1692</v>
      </c>
      <c r="Y137" s="186" t="s">
        <v>397</v>
      </c>
      <c r="Z137" t="s">
        <v>181</v>
      </c>
    </row>
    <row r="138" spans="24:26" x14ac:dyDescent="0.25">
      <c r="X138" s="188" t="s">
        <v>1693</v>
      </c>
      <c r="Y138" s="185" t="s">
        <v>398</v>
      </c>
      <c r="Z138" t="s">
        <v>182</v>
      </c>
    </row>
    <row r="139" spans="24:26" x14ac:dyDescent="0.25">
      <c r="X139" s="188" t="s">
        <v>1694</v>
      </c>
      <c r="Y139" s="186" t="s">
        <v>399</v>
      </c>
      <c r="Z139" t="s">
        <v>183</v>
      </c>
    </row>
    <row r="140" spans="24:26" x14ac:dyDescent="0.25">
      <c r="X140" s="188" t="s">
        <v>1738</v>
      </c>
      <c r="Y140" s="185" t="s">
        <v>400</v>
      </c>
      <c r="Z140" t="s">
        <v>184</v>
      </c>
    </row>
    <row r="141" spans="24:26" x14ac:dyDescent="0.25">
      <c r="X141" s="188" t="s">
        <v>1739</v>
      </c>
      <c r="Y141" s="186" t="s">
        <v>402</v>
      </c>
      <c r="Z141" t="s">
        <v>185</v>
      </c>
    </row>
    <row r="142" spans="24:26" x14ac:dyDescent="0.25">
      <c r="X142" s="188" t="s">
        <v>1740</v>
      </c>
      <c r="Y142" s="185" t="s">
        <v>403</v>
      </c>
      <c r="Z142" t="s">
        <v>186</v>
      </c>
    </row>
    <row r="143" spans="24:26" x14ac:dyDescent="0.25">
      <c r="X143" s="188" t="s">
        <v>593</v>
      </c>
      <c r="Y143" s="186" t="s">
        <v>404</v>
      </c>
      <c r="Z143" t="s">
        <v>187</v>
      </c>
    </row>
    <row r="144" spans="24:26" x14ac:dyDescent="0.25">
      <c r="X144" s="188" t="s">
        <v>597</v>
      </c>
      <c r="Y144" s="185" t="s">
        <v>405</v>
      </c>
      <c r="Z144" t="s">
        <v>188</v>
      </c>
    </row>
    <row r="145" spans="24:27" x14ac:dyDescent="0.25">
      <c r="X145" s="188" t="s">
        <v>687</v>
      </c>
      <c r="Y145" s="186" t="s">
        <v>406</v>
      </c>
      <c r="Z145" t="s">
        <v>189</v>
      </c>
    </row>
    <row r="146" spans="24:27" x14ac:dyDescent="0.25">
      <c r="X146" s="188" t="s">
        <v>819</v>
      </c>
      <c r="Y146" s="185" t="s">
        <v>407</v>
      </c>
      <c r="Z146" t="s">
        <v>190</v>
      </c>
    </row>
    <row r="147" spans="24:27" x14ac:dyDescent="0.25">
      <c r="X147" s="188" t="s">
        <v>825</v>
      </c>
      <c r="Y147" s="186" t="s">
        <v>408</v>
      </c>
      <c r="Z147" t="s">
        <v>191</v>
      </c>
    </row>
    <row r="148" spans="24:27" x14ac:dyDescent="0.25">
      <c r="X148" s="188" t="s">
        <v>1695</v>
      </c>
      <c r="Y148" s="185" t="s">
        <v>409</v>
      </c>
      <c r="Z148" t="s">
        <v>192</v>
      </c>
    </row>
    <row r="149" spans="24:27" x14ac:dyDescent="0.25">
      <c r="X149" s="188" t="s">
        <v>1696</v>
      </c>
      <c r="Y149" s="186" t="s">
        <v>410</v>
      </c>
      <c r="Z149" t="s">
        <v>193</v>
      </c>
    </row>
    <row r="150" spans="24:27" x14ac:dyDescent="0.25">
      <c r="X150" s="188" t="s">
        <v>1697</v>
      </c>
      <c r="Y150" s="185" t="s">
        <v>411</v>
      </c>
      <c r="Z150" t="s">
        <v>194</v>
      </c>
    </row>
    <row r="151" spans="24:27" x14ac:dyDescent="0.25">
      <c r="X151" s="188" t="s">
        <v>1698</v>
      </c>
      <c r="Y151" s="186" t="s">
        <v>412</v>
      </c>
      <c r="Z151" t="s">
        <v>195</v>
      </c>
    </row>
    <row r="152" spans="24:27" x14ac:dyDescent="0.25">
      <c r="X152" s="188" t="s">
        <v>1699</v>
      </c>
      <c r="Y152" s="185" t="s">
        <v>413</v>
      </c>
      <c r="Z152" t="s">
        <v>196</v>
      </c>
    </row>
    <row r="153" spans="24:27" x14ac:dyDescent="0.25">
      <c r="X153" s="188" t="s">
        <v>1700</v>
      </c>
      <c r="Y153" s="186" t="s">
        <v>414</v>
      </c>
      <c r="Z153" t="s">
        <v>197</v>
      </c>
    </row>
    <row r="154" spans="24:27" x14ac:dyDescent="0.25">
      <c r="X154" s="188" t="s">
        <v>1701</v>
      </c>
      <c r="Y154" s="185" t="s">
        <v>415</v>
      </c>
      <c r="Z154" t="s">
        <v>198</v>
      </c>
    </row>
    <row r="155" spans="24:27" x14ac:dyDescent="0.25">
      <c r="X155" s="188" t="s">
        <v>1702</v>
      </c>
      <c r="Y155" s="186" t="s">
        <v>416</v>
      </c>
      <c r="Z155" t="s">
        <v>199</v>
      </c>
    </row>
    <row r="156" spans="24:27" x14ac:dyDescent="0.25">
      <c r="X156" s="188" t="s">
        <v>1703</v>
      </c>
      <c r="Y156" s="185" t="s">
        <v>417</v>
      </c>
      <c r="Z156" t="s">
        <v>200</v>
      </c>
      <c r="AA156" s="133"/>
    </row>
    <row r="157" spans="24:27" x14ac:dyDescent="0.25">
      <c r="X157" s="188" t="s">
        <v>1704</v>
      </c>
      <c r="Y157" s="186" t="s">
        <v>418</v>
      </c>
      <c r="Z157" t="s">
        <v>201</v>
      </c>
      <c r="AA157" s="133"/>
    </row>
    <row r="158" spans="24:27" x14ac:dyDescent="0.25">
      <c r="X158" s="188" t="s">
        <v>1705</v>
      </c>
      <c r="Y158" s="185" t="s">
        <v>420</v>
      </c>
      <c r="Z158" t="s">
        <v>202</v>
      </c>
      <c r="AA158" s="133"/>
    </row>
    <row r="159" spans="24:27" x14ac:dyDescent="0.25">
      <c r="X159" s="188" t="s">
        <v>1706</v>
      </c>
      <c r="Y159" s="186" t="s">
        <v>421</v>
      </c>
      <c r="Z159" t="s">
        <v>203</v>
      </c>
      <c r="AA159" s="133"/>
    </row>
    <row r="160" spans="24:27" x14ac:dyDescent="0.25">
      <c r="X160" s="188" t="s">
        <v>1707</v>
      </c>
      <c r="Y160" s="185" t="s">
        <v>422</v>
      </c>
      <c r="Z160" t="s">
        <v>204</v>
      </c>
      <c r="AA160" s="133"/>
    </row>
    <row r="161" spans="24:27" x14ac:dyDescent="0.25">
      <c r="X161" s="188" t="s">
        <v>1708</v>
      </c>
      <c r="Y161" s="186" t="s">
        <v>423</v>
      </c>
      <c r="Z161" t="s">
        <v>205</v>
      </c>
      <c r="AA161" s="133"/>
    </row>
    <row r="162" spans="24:27" x14ac:dyDescent="0.25">
      <c r="X162" s="188" t="s">
        <v>1709</v>
      </c>
      <c r="Y162" s="185" t="s">
        <v>424</v>
      </c>
      <c r="Z162" t="s">
        <v>206</v>
      </c>
      <c r="AA162" s="133"/>
    </row>
    <row r="163" spans="24:27" x14ac:dyDescent="0.25">
      <c r="X163" s="188" t="s">
        <v>1710</v>
      </c>
      <c r="Y163" s="186" t="s">
        <v>425</v>
      </c>
      <c r="Z163" t="s">
        <v>207</v>
      </c>
      <c r="AA163" s="133"/>
    </row>
    <row r="164" spans="24:27" x14ac:dyDescent="0.25">
      <c r="X164" s="188" t="s">
        <v>1711</v>
      </c>
      <c r="Y164" s="185" t="s">
        <v>426</v>
      </c>
      <c r="Z164" t="s">
        <v>208</v>
      </c>
      <c r="AA164" s="133"/>
    </row>
    <row r="165" spans="24:27" x14ac:dyDescent="0.25">
      <c r="X165" s="188" t="s">
        <v>1712</v>
      </c>
      <c r="Y165" s="186" t="s">
        <v>427</v>
      </c>
      <c r="Z165" t="s">
        <v>209</v>
      </c>
      <c r="AA165" s="133"/>
    </row>
    <row r="166" spans="24:27" x14ac:dyDescent="0.25">
      <c r="X166" s="188" t="s">
        <v>1713</v>
      </c>
      <c r="Y166" s="185" t="s">
        <v>428</v>
      </c>
      <c r="Z166" t="s">
        <v>210</v>
      </c>
      <c r="AA166" s="133"/>
    </row>
    <row r="167" spans="24:27" x14ac:dyDescent="0.25">
      <c r="X167" s="188" t="s">
        <v>1714</v>
      </c>
      <c r="Y167" s="186" t="s">
        <v>429</v>
      </c>
      <c r="Z167" t="s">
        <v>211</v>
      </c>
      <c r="AA167" s="133"/>
    </row>
    <row r="168" spans="24:27" x14ac:dyDescent="0.25">
      <c r="X168" s="188" t="s">
        <v>1715</v>
      </c>
      <c r="Y168" s="185" t="s">
        <v>430</v>
      </c>
      <c r="Z168" t="s">
        <v>212</v>
      </c>
      <c r="AA168" s="133"/>
    </row>
    <row r="169" spans="24:27" x14ac:dyDescent="0.25">
      <c r="X169" s="188" t="s">
        <v>1716</v>
      </c>
      <c r="Y169" s="186" t="s">
        <v>431</v>
      </c>
      <c r="Z169" t="s">
        <v>213</v>
      </c>
      <c r="AA169" s="133"/>
    </row>
    <row r="170" spans="24:27" x14ac:dyDescent="0.25">
      <c r="X170" s="188" t="s">
        <v>1717</v>
      </c>
      <c r="Y170" s="185" t="s">
        <v>432</v>
      </c>
      <c r="Z170" t="s">
        <v>214</v>
      </c>
      <c r="AA170" s="133"/>
    </row>
    <row r="171" spans="24:27" x14ac:dyDescent="0.25">
      <c r="X171" s="188" t="s">
        <v>1718</v>
      </c>
      <c r="Y171" s="186" t="s">
        <v>433</v>
      </c>
      <c r="Z171" t="s">
        <v>215</v>
      </c>
      <c r="AA171" s="133"/>
    </row>
    <row r="172" spans="24:27" ht="45" x14ac:dyDescent="0.25">
      <c r="X172" s="189" t="s">
        <v>1719</v>
      </c>
      <c r="Y172" s="185" t="s">
        <v>434</v>
      </c>
      <c r="Z172" t="s">
        <v>216</v>
      </c>
      <c r="AA172" s="133"/>
    </row>
    <row r="173" spans="24:27" x14ac:dyDescent="0.25">
      <c r="X173" s="188" t="s">
        <v>1720</v>
      </c>
      <c r="Y173" s="186" t="s">
        <v>435</v>
      </c>
      <c r="Z173" t="s">
        <v>217</v>
      </c>
      <c r="AA173" s="133"/>
    </row>
    <row r="174" spans="24:27" x14ac:dyDescent="0.25">
      <c r="X174" s="188" t="s">
        <v>1721</v>
      </c>
      <c r="Y174" s="185" t="s">
        <v>436</v>
      </c>
      <c r="Z174" t="s">
        <v>218</v>
      </c>
      <c r="AA174" s="133"/>
    </row>
    <row r="175" spans="24:27" x14ac:dyDescent="0.25">
      <c r="X175" s="188" t="s">
        <v>1722</v>
      </c>
      <c r="Y175" s="186" t="s">
        <v>437</v>
      </c>
      <c r="Z175" t="s">
        <v>219</v>
      </c>
      <c r="AA175" s="133"/>
    </row>
    <row r="176" spans="24:27" x14ac:dyDescent="0.25">
      <c r="X176" s="188" t="s">
        <v>1723</v>
      </c>
      <c r="Y176" s="185" t="s">
        <v>438</v>
      </c>
      <c r="Z176" t="s">
        <v>220</v>
      </c>
      <c r="AA176" s="133"/>
    </row>
    <row r="177" spans="24:27" x14ac:dyDescent="0.25">
      <c r="X177" s="188" t="s">
        <v>1724</v>
      </c>
      <c r="Y177" s="186" t="s">
        <v>439</v>
      </c>
      <c r="Z177" t="s">
        <v>221</v>
      </c>
      <c r="AA177" s="133"/>
    </row>
    <row r="178" spans="24:27" x14ac:dyDescent="0.25">
      <c r="X178" s="188" t="s">
        <v>1725</v>
      </c>
      <c r="Y178" s="185" t="s">
        <v>440</v>
      </c>
      <c r="Z178" t="s">
        <v>222</v>
      </c>
      <c r="AA178" s="133"/>
    </row>
    <row r="179" spans="24:27" x14ac:dyDescent="0.25">
      <c r="X179" s="188" t="s">
        <v>1726</v>
      </c>
      <c r="Y179" s="186" t="s">
        <v>441</v>
      </c>
      <c r="Z179" t="s">
        <v>223</v>
      </c>
      <c r="AA179" s="133"/>
    </row>
    <row r="180" spans="24:27" x14ac:dyDescent="0.25">
      <c r="X180" s="188" t="s">
        <v>1727</v>
      </c>
      <c r="Y180" s="185" t="s">
        <v>442</v>
      </c>
      <c r="Z180" t="s">
        <v>224</v>
      </c>
      <c r="AA180" s="133"/>
    </row>
    <row r="181" spans="24:27" x14ac:dyDescent="0.25">
      <c r="X181" s="188" t="s">
        <v>1728</v>
      </c>
      <c r="Y181" s="186" t="s">
        <v>443</v>
      </c>
      <c r="Z181" t="s">
        <v>225</v>
      </c>
      <c r="AA181" s="133"/>
    </row>
    <row r="182" spans="24:27" x14ac:dyDescent="0.25">
      <c r="X182" s="188" t="s">
        <v>1729</v>
      </c>
      <c r="Y182" s="185" t="s">
        <v>444</v>
      </c>
      <c r="Z182" t="s">
        <v>226</v>
      </c>
      <c r="AA182" s="133"/>
    </row>
    <row r="183" spans="24:27" x14ac:dyDescent="0.25">
      <c r="X183" s="188" t="s">
        <v>1730</v>
      </c>
      <c r="Y183" s="186" t="s">
        <v>1898</v>
      </c>
      <c r="Z183" t="s">
        <v>227</v>
      </c>
      <c r="AA183" s="133"/>
    </row>
    <row r="184" spans="24:27" x14ac:dyDescent="0.25">
      <c r="X184" s="188" t="s">
        <v>1731</v>
      </c>
      <c r="Y184" s="185" t="s">
        <v>446</v>
      </c>
      <c r="Z184" t="s">
        <v>228</v>
      </c>
      <c r="AA184" s="133"/>
    </row>
    <row r="185" spans="24:27" x14ac:dyDescent="0.25">
      <c r="X185" s="188" t="s">
        <v>1732</v>
      </c>
      <c r="Y185" s="186" t="s">
        <v>450</v>
      </c>
      <c r="Z185" t="s">
        <v>229</v>
      </c>
      <c r="AA185" s="133"/>
    </row>
    <row r="186" spans="24:27" x14ac:dyDescent="0.25">
      <c r="X186" s="188" t="s">
        <v>1733</v>
      </c>
      <c r="Y186" s="185" t="s">
        <v>451</v>
      </c>
      <c r="Z186" t="s">
        <v>230</v>
      </c>
      <c r="AA186" s="133"/>
    </row>
    <row r="187" spans="24:27" x14ac:dyDescent="0.25">
      <c r="X187" s="188" t="s">
        <v>1734</v>
      </c>
      <c r="Y187" s="186" t="s">
        <v>452</v>
      </c>
      <c r="Z187" t="s">
        <v>231</v>
      </c>
      <c r="AA187" s="133"/>
    </row>
    <row r="188" spans="24:27" x14ac:dyDescent="0.25">
      <c r="X188" s="188" t="s">
        <v>1736</v>
      </c>
      <c r="Y188" s="185" t="s">
        <v>453</v>
      </c>
      <c r="Z188" t="s">
        <v>232</v>
      </c>
      <c r="AA188" s="133"/>
    </row>
    <row r="189" spans="24:27" x14ac:dyDescent="0.25">
      <c r="Y189" s="186" t="s">
        <v>454</v>
      </c>
      <c r="Z189" t="s">
        <v>233</v>
      </c>
      <c r="AA189" s="133"/>
    </row>
    <row r="190" spans="24:27" x14ac:dyDescent="0.25">
      <c r="Y190" s="185" t="s">
        <v>455</v>
      </c>
      <c r="Z190" t="s">
        <v>234</v>
      </c>
      <c r="AA190" s="133"/>
    </row>
    <row r="191" spans="24:27" x14ac:dyDescent="0.25">
      <c r="Y191" s="186" t="s">
        <v>457</v>
      </c>
      <c r="Z191" t="s">
        <v>235</v>
      </c>
      <c r="AA191" s="133"/>
    </row>
    <row r="192" spans="24:27" x14ac:dyDescent="0.25">
      <c r="Y192" s="185" t="s">
        <v>460</v>
      </c>
      <c r="Z192" t="s">
        <v>236</v>
      </c>
      <c r="AA192" s="133"/>
    </row>
    <row r="193" spans="25:27" x14ac:dyDescent="0.25">
      <c r="Y193" s="186" t="s">
        <v>461</v>
      </c>
      <c r="Z193" t="s">
        <v>237</v>
      </c>
      <c r="AA193" s="133"/>
    </row>
    <row r="194" spans="25:27" x14ac:dyDescent="0.25">
      <c r="Y194" s="185" t="s">
        <v>462</v>
      </c>
      <c r="Z194" t="s">
        <v>238</v>
      </c>
      <c r="AA194" s="133"/>
    </row>
    <row r="195" spans="25:27" x14ac:dyDescent="0.25">
      <c r="Y195" s="186" t="s">
        <v>463</v>
      </c>
      <c r="Z195" t="s">
        <v>239</v>
      </c>
      <c r="AA195" s="133"/>
    </row>
    <row r="196" spans="25:27" x14ac:dyDescent="0.25">
      <c r="Y196" s="185" t="s">
        <v>464</v>
      </c>
      <c r="Z196" t="s">
        <v>240</v>
      </c>
      <c r="AA196" s="133"/>
    </row>
    <row r="197" spans="25:27" x14ac:dyDescent="0.25">
      <c r="Y197" s="186" t="s">
        <v>465</v>
      </c>
      <c r="Z197" t="s">
        <v>241</v>
      </c>
      <c r="AA197" s="133"/>
    </row>
    <row r="198" spans="25:27" x14ac:dyDescent="0.25">
      <c r="Y198" s="185" t="s">
        <v>466</v>
      </c>
      <c r="Z198" t="s">
        <v>242</v>
      </c>
      <c r="AA198" s="133"/>
    </row>
    <row r="199" spans="25:27" x14ac:dyDescent="0.25">
      <c r="Y199" s="186" t="s">
        <v>467</v>
      </c>
      <c r="Z199" t="s">
        <v>243</v>
      </c>
      <c r="AA199" s="133"/>
    </row>
    <row r="200" spans="25:27" x14ac:dyDescent="0.25">
      <c r="Y200" s="185" t="s">
        <v>1899</v>
      </c>
      <c r="Z200" t="s">
        <v>244</v>
      </c>
      <c r="AA200" s="133"/>
    </row>
    <row r="201" spans="25:27" x14ac:dyDescent="0.25">
      <c r="Y201" s="186" t="s">
        <v>471</v>
      </c>
      <c r="Z201" t="s">
        <v>245</v>
      </c>
      <c r="AA201" s="133"/>
    </row>
    <row r="202" spans="25:27" x14ac:dyDescent="0.25">
      <c r="Y202" s="185" t="s">
        <v>472</v>
      </c>
      <c r="Z202" t="s">
        <v>246</v>
      </c>
      <c r="AA202" s="133"/>
    </row>
    <row r="203" spans="25:27" x14ac:dyDescent="0.25">
      <c r="Y203" s="186" t="s">
        <v>473</v>
      </c>
      <c r="Z203" t="s">
        <v>247</v>
      </c>
      <c r="AA203" s="133"/>
    </row>
    <row r="204" spans="25:27" x14ac:dyDescent="0.25">
      <c r="Y204" s="185" t="s">
        <v>474</v>
      </c>
      <c r="Z204" t="s">
        <v>248</v>
      </c>
      <c r="AA204" s="133"/>
    </row>
    <row r="205" spans="25:27" x14ac:dyDescent="0.25">
      <c r="Y205" s="186" t="s">
        <v>476</v>
      </c>
      <c r="Z205" t="s">
        <v>249</v>
      </c>
      <c r="AA205" s="133"/>
    </row>
    <row r="206" spans="25:27" x14ac:dyDescent="0.25">
      <c r="Y206" s="185" t="s">
        <v>477</v>
      </c>
      <c r="Z206" t="s">
        <v>250</v>
      </c>
      <c r="AA206" s="133"/>
    </row>
    <row r="207" spans="25:27" x14ac:dyDescent="0.25">
      <c r="Y207" s="186" t="s">
        <v>478</v>
      </c>
      <c r="Z207" t="s">
        <v>251</v>
      </c>
      <c r="AA207" s="133"/>
    </row>
    <row r="208" spans="25:27" x14ac:dyDescent="0.25">
      <c r="Y208" s="185" t="s">
        <v>479</v>
      </c>
      <c r="Z208" t="s">
        <v>252</v>
      </c>
      <c r="AA208" s="133"/>
    </row>
    <row r="209" spans="25:27" x14ac:dyDescent="0.25">
      <c r="Y209" s="186" t="s">
        <v>480</v>
      </c>
      <c r="Z209" t="s">
        <v>253</v>
      </c>
      <c r="AA209" s="133"/>
    </row>
    <row r="210" spans="25:27" x14ac:dyDescent="0.25">
      <c r="Y210" s="185" t="s">
        <v>481</v>
      </c>
      <c r="Z210" t="s">
        <v>254</v>
      </c>
      <c r="AA210" s="133"/>
    </row>
    <row r="211" spans="25:27" x14ac:dyDescent="0.25">
      <c r="Y211" s="186" t="s">
        <v>482</v>
      </c>
      <c r="Z211" t="s">
        <v>255</v>
      </c>
      <c r="AA211" s="133"/>
    </row>
    <row r="212" spans="25:27" x14ac:dyDescent="0.25">
      <c r="Y212" s="185" t="s">
        <v>483</v>
      </c>
      <c r="Z212" t="s">
        <v>256</v>
      </c>
      <c r="AA212" s="133"/>
    </row>
    <row r="213" spans="25:27" x14ac:dyDescent="0.25">
      <c r="Y213" s="186" t="s">
        <v>484</v>
      </c>
      <c r="Z213" t="s">
        <v>257</v>
      </c>
      <c r="AA213" s="133"/>
    </row>
    <row r="214" spans="25:27" x14ac:dyDescent="0.25">
      <c r="Y214" s="185" t="s">
        <v>485</v>
      </c>
      <c r="Z214" t="s">
        <v>258</v>
      </c>
      <c r="AA214" s="133"/>
    </row>
    <row r="215" spans="25:27" x14ac:dyDescent="0.25">
      <c r="Y215" s="186" t="s">
        <v>486</v>
      </c>
      <c r="Z215" t="s">
        <v>259</v>
      </c>
      <c r="AA215" s="133"/>
    </row>
    <row r="216" spans="25:27" x14ac:dyDescent="0.25">
      <c r="Y216" s="185" t="s">
        <v>487</v>
      </c>
      <c r="Z216" t="s">
        <v>260</v>
      </c>
      <c r="AA216" s="133"/>
    </row>
    <row r="217" spans="25:27" x14ac:dyDescent="0.25">
      <c r="Y217" s="186" t="s">
        <v>488</v>
      </c>
      <c r="Z217" t="s">
        <v>261</v>
      </c>
      <c r="AA217" s="133"/>
    </row>
    <row r="218" spans="25:27" x14ac:dyDescent="0.25">
      <c r="Y218" s="185" t="s">
        <v>489</v>
      </c>
      <c r="Z218" t="s">
        <v>262</v>
      </c>
      <c r="AA218" s="133"/>
    </row>
    <row r="219" spans="25:27" x14ac:dyDescent="0.25">
      <c r="Y219" s="186" t="s">
        <v>490</v>
      </c>
      <c r="Z219" t="s">
        <v>263</v>
      </c>
      <c r="AA219" s="133"/>
    </row>
    <row r="220" spans="25:27" x14ac:dyDescent="0.25">
      <c r="Y220" s="185" t="s">
        <v>492</v>
      </c>
      <c r="Z220" t="s">
        <v>264</v>
      </c>
      <c r="AA220" s="133"/>
    </row>
    <row r="221" spans="25:27" x14ac:dyDescent="0.25">
      <c r="Y221" s="186" t="s">
        <v>1900</v>
      </c>
      <c r="Z221" t="s">
        <v>265</v>
      </c>
      <c r="AA221" s="133"/>
    </row>
    <row r="222" spans="25:27" x14ac:dyDescent="0.25">
      <c r="Y222" s="185" t="s">
        <v>493</v>
      </c>
      <c r="Z222" t="s">
        <v>266</v>
      </c>
      <c r="AA222" s="133"/>
    </row>
    <row r="223" spans="25:27" x14ac:dyDescent="0.25">
      <c r="Y223" s="186" t="s">
        <v>494</v>
      </c>
      <c r="Z223" t="s">
        <v>267</v>
      </c>
      <c r="AA223" s="133"/>
    </row>
    <row r="224" spans="25:27" x14ac:dyDescent="0.25">
      <c r="Y224" s="185" t="s">
        <v>495</v>
      </c>
      <c r="Z224" t="s">
        <v>268</v>
      </c>
      <c r="AA224" s="133"/>
    </row>
    <row r="225" spans="25:27" x14ac:dyDescent="0.25">
      <c r="Y225" s="186" t="s">
        <v>496</v>
      </c>
      <c r="Z225" t="s">
        <v>269</v>
      </c>
      <c r="AA225" s="133"/>
    </row>
    <row r="226" spans="25:27" x14ac:dyDescent="0.25">
      <c r="Y226" s="185" t="s">
        <v>497</v>
      </c>
      <c r="Z226" t="s">
        <v>270</v>
      </c>
      <c r="AA226" s="133"/>
    </row>
    <row r="227" spans="25:27" x14ac:dyDescent="0.25">
      <c r="Y227" s="186" t="s">
        <v>498</v>
      </c>
      <c r="Z227" t="s">
        <v>271</v>
      </c>
      <c r="AA227" s="133"/>
    </row>
    <row r="228" spans="25:27" x14ac:dyDescent="0.25">
      <c r="Y228" s="185" t="s">
        <v>499</v>
      </c>
      <c r="Z228" t="s">
        <v>272</v>
      </c>
      <c r="AA228" s="133"/>
    </row>
    <row r="229" spans="25:27" x14ac:dyDescent="0.25">
      <c r="Y229" s="186" t="s">
        <v>500</v>
      </c>
      <c r="Z229" t="s">
        <v>273</v>
      </c>
      <c r="AA229" s="133"/>
    </row>
    <row r="230" spans="25:27" x14ac:dyDescent="0.25">
      <c r="Y230" s="185" t="s">
        <v>501</v>
      </c>
      <c r="Z230" t="s">
        <v>274</v>
      </c>
      <c r="AA230" s="133"/>
    </row>
    <row r="231" spans="25:27" x14ac:dyDescent="0.25">
      <c r="Y231" s="186" t="s">
        <v>502</v>
      </c>
      <c r="Z231" t="s">
        <v>275</v>
      </c>
      <c r="AA231" s="133"/>
    </row>
    <row r="232" spans="25:27" x14ac:dyDescent="0.25">
      <c r="Y232" s="185" t="s">
        <v>503</v>
      </c>
      <c r="Z232" t="s">
        <v>276</v>
      </c>
      <c r="AA232" s="133"/>
    </row>
    <row r="233" spans="25:27" x14ac:dyDescent="0.25">
      <c r="Y233" s="186" t="s">
        <v>504</v>
      </c>
      <c r="Z233" t="s">
        <v>277</v>
      </c>
      <c r="AA233" s="133"/>
    </row>
    <row r="234" spans="25:27" x14ac:dyDescent="0.25">
      <c r="Y234" s="185" t="s">
        <v>506</v>
      </c>
      <c r="Z234" t="s">
        <v>278</v>
      </c>
      <c r="AA234" s="133"/>
    </row>
    <row r="235" spans="25:27" x14ac:dyDescent="0.25">
      <c r="Y235" s="186" t="s">
        <v>507</v>
      </c>
      <c r="Z235" t="s">
        <v>279</v>
      </c>
      <c r="AA235" s="133"/>
    </row>
    <row r="236" spans="25:27" x14ac:dyDescent="0.25">
      <c r="Y236" s="185" t="s">
        <v>508</v>
      </c>
      <c r="Z236" t="s">
        <v>280</v>
      </c>
      <c r="AA236" s="133"/>
    </row>
    <row r="237" spans="25:27" x14ac:dyDescent="0.25">
      <c r="Y237" s="186" t="s">
        <v>509</v>
      </c>
      <c r="Z237" t="s">
        <v>281</v>
      </c>
      <c r="AA237" s="133"/>
    </row>
    <row r="238" spans="25:27" x14ac:dyDescent="0.25">
      <c r="Y238" s="185" t="s">
        <v>510</v>
      </c>
      <c r="Z238" t="s">
        <v>282</v>
      </c>
      <c r="AA238" s="133"/>
    </row>
    <row r="239" spans="25:27" x14ac:dyDescent="0.25">
      <c r="Y239" s="186" t="s">
        <v>511</v>
      </c>
      <c r="Z239" t="s">
        <v>283</v>
      </c>
      <c r="AA239" s="133"/>
    </row>
    <row r="240" spans="25:27" x14ac:dyDescent="0.25">
      <c r="Y240" s="185" t="s">
        <v>512</v>
      </c>
      <c r="Z240" t="s">
        <v>284</v>
      </c>
      <c r="AA240" s="133"/>
    </row>
    <row r="241" spans="25:27" x14ac:dyDescent="0.25">
      <c r="Y241" s="186" t="s">
        <v>513</v>
      </c>
      <c r="Z241" t="s">
        <v>285</v>
      </c>
      <c r="AA241" s="133"/>
    </row>
    <row r="242" spans="25:27" x14ac:dyDescent="0.25">
      <c r="Y242" s="185" t="s">
        <v>514</v>
      </c>
      <c r="Z242" t="s">
        <v>286</v>
      </c>
      <c r="AA242" s="133"/>
    </row>
    <row r="243" spans="25:27" x14ac:dyDescent="0.25">
      <c r="Y243" s="186" t="s">
        <v>515</v>
      </c>
      <c r="Z243" t="s">
        <v>287</v>
      </c>
      <c r="AA243" s="133"/>
    </row>
    <row r="244" spans="25:27" x14ac:dyDescent="0.25">
      <c r="Y244" s="185" t="s">
        <v>516</v>
      </c>
      <c r="Z244" t="s">
        <v>288</v>
      </c>
      <c r="AA244" s="133"/>
    </row>
    <row r="245" spans="25:27" x14ac:dyDescent="0.25">
      <c r="Y245" s="186" t="s">
        <v>517</v>
      </c>
      <c r="Z245" t="s">
        <v>289</v>
      </c>
      <c r="AA245" s="133"/>
    </row>
    <row r="246" spans="25:27" x14ac:dyDescent="0.25">
      <c r="Y246" s="185" t="s">
        <v>518</v>
      </c>
      <c r="Z246" t="s">
        <v>290</v>
      </c>
      <c r="AA246" s="133"/>
    </row>
    <row r="247" spans="25:27" x14ac:dyDescent="0.25">
      <c r="Y247" s="186" t="s">
        <v>519</v>
      </c>
      <c r="Z247" t="s">
        <v>291</v>
      </c>
      <c r="AA247" s="133"/>
    </row>
    <row r="248" spans="25:27" x14ac:dyDescent="0.25">
      <c r="Y248" s="185" t="s">
        <v>520</v>
      </c>
      <c r="Z248" t="s">
        <v>292</v>
      </c>
      <c r="AA248" s="133"/>
    </row>
    <row r="249" spans="25:27" x14ac:dyDescent="0.25">
      <c r="Y249" s="186" t="s">
        <v>1901</v>
      </c>
      <c r="Z249" t="s">
        <v>293</v>
      </c>
      <c r="AA249" s="133"/>
    </row>
    <row r="250" spans="25:27" x14ac:dyDescent="0.25">
      <c r="Y250" s="185" t="s">
        <v>521</v>
      </c>
      <c r="Z250" t="s">
        <v>294</v>
      </c>
      <c r="AA250" s="133"/>
    </row>
    <row r="251" spans="25:27" x14ac:dyDescent="0.25">
      <c r="Y251" s="186" t="s">
        <v>522</v>
      </c>
      <c r="Z251" t="s">
        <v>295</v>
      </c>
      <c r="AA251" s="133"/>
    </row>
    <row r="252" spans="25:27" x14ac:dyDescent="0.25">
      <c r="Y252" s="185" t="s">
        <v>523</v>
      </c>
      <c r="Z252" t="s">
        <v>296</v>
      </c>
      <c r="AA252" s="133"/>
    </row>
    <row r="253" spans="25:27" x14ac:dyDescent="0.25">
      <c r="Y253" s="186" t="s">
        <v>524</v>
      </c>
      <c r="Z253" t="s">
        <v>297</v>
      </c>
      <c r="AA253" s="133"/>
    </row>
    <row r="254" spans="25:27" x14ac:dyDescent="0.25">
      <c r="Y254" s="185" t="s">
        <v>525</v>
      </c>
      <c r="Z254" t="s">
        <v>298</v>
      </c>
      <c r="AA254" s="133"/>
    </row>
    <row r="255" spans="25:27" x14ac:dyDescent="0.25">
      <c r="Y255" s="186" t="s">
        <v>526</v>
      </c>
      <c r="Z255" t="s">
        <v>299</v>
      </c>
      <c r="AA255" s="133"/>
    </row>
    <row r="256" spans="25:27" x14ac:dyDescent="0.25">
      <c r="Y256" s="185" t="s">
        <v>527</v>
      </c>
      <c r="Z256" t="s">
        <v>300</v>
      </c>
      <c r="AA256" s="133"/>
    </row>
    <row r="257" spans="25:27" x14ac:dyDescent="0.25">
      <c r="Y257" s="186" t="s">
        <v>528</v>
      </c>
      <c r="Z257" t="s">
        <v>301</v>
      </c>
      <c r="AA257" s="133"/>
    </row>
    <row r="258" spans="25:27" x14ac:dyDescent="0.25">
      <c r="Y258" s="185" t="s">
        <v>529</v>
      </c>
      <c r="Z258" t="s">
        <v>302</v>
      </c>
      <c r="AA258" s="133"/>
    </row>
    <row r="259" spans="25:27" x14ac:dyDescent="0.25">
      <c r="Y259" s="186" t="s">
        <v>530</v>
      </c>
      <c r="Z259" t="s">
        <v>303</v>
      </c>
      <c r="AA259" s="133"/>
    </row>
    <row r="260" spans="25:27" x14ac:dyDescent="0.25">
      <c r="Y260" s="185" t="s">
        <v>531</v>
      </c>
      <c r="Z260" t="s">
        <v>304</v>
      </c>
      <c r="AA260" s="133"/>
    </row>
    <row r="261" spans="25:27" x14ac:dyDescent="0.25">
      <c r="Y261" s="186" t="s">
        <v>532</v>
      </c>
      <c r="Z261" t="s">
        <v>305</v>
      </c>
      <c r="AA261" s="133"/>
    </row>
    <row r="262" spans="25:27" x14ac:dyDescent="0.25">
      <c r="Y262" s="185" t="s">
        <v>533</v>
      </c>
      <c r="AA262" s="133"/>
    </row>
    <row r="263" spans="25:27" x14ac:dyDescent="0.25">
      <c r="Y263" s="186" t="s">
        <v>534</v>
      </c>
      <c r="AA263" s="133"/>
    </row>
    <row r="264" spans="25:27" x14ac:dyDescent="0.25">
      <c r="Y264" s="185" t="s">
        <v>535</v>
      </c>
      <c r="AA264" s="133"/>
    </row>
    <row r="265" spans="25:27" x14ac:dyDescent="0.25">
      <c r="Y265" s="186" t="s">
        <v>536</v>
      </c>
      <c r="AA265" s="133"/>
    </row>
    <row r="266" spans="25:27" x14ac:dyDescent="0.25">
      <c r="Y266" s="185" t="s">
        <v>537</v>
      </c>
      <c r="AA266" s="133"/>
    </row>
    <row r="267" spans="25:27" x14ac:dyDescent="0.25">
      <c r="Y267" s="186" t="s">
        <v>538</v>
      </c>
      <c r="AA267" s="133"/>
    </row>
    <row r="268" spans="25:27" x14ac:dyDescent="0.25">
      <c r="Y268" s="185" t="s">
        <v>539</v>
      </c>
      <c r="AA268" s="133"/>
    </row>
    <row r="269" spans="25:27" x14ac:dyDescent="0.25">
      <c r="Y269" s="186" t="s">
        <v>540</v>
      </c>
      <c r="AA269" s="133"/>
    </row>
    <row r="270" spans="25:27" x14ac:dyDescent="0.25">
      <c r="Y270" s="185" t="s">
        <v>541</v>
      </c>
      <c r="AA270" s="133"/>
    </row>
    <row r="271" spans="25:27" x14ac:dyDescent="0.25">
      <c r="Y271" s="186" t="s">
        <v>543</v>
      </c>
      <c r="AA271" s="133"/>
    </row>
    <row r="272" spans="25:27" x14ac:dyDescent="0.25">
      <c r="Y272" s="185" t="s">
        <v>544</v>
      </c>
      <c r="AA272" s="133"/>
    </row>
    <row r="273" spans="25:27" x14ac:dyDescent="0.25">
      <c r="Y273" s="186" t="s">
        <v>545</v>
      </c>
      <c r="AA273" s="133"/>
    </row>
    <row r="274" spans="25:27" x14ac:dyDescent="0.25">
      <c r="Y274" s="185" t="s">
        <v>546</v>
      </c>
      <c r="AA274" s="133"/>
    </row>
    <row r="275" spans="25:27" x14ac:dyDescent="0.25">
      <c r="Y275" s="186" t="s">
        <v>547</v>
      </c>
      <c r="AA275" s="133"/>
    </row>
    <row r="276" spans="25:27" x14ac:dyDescent="0.25">
      <c r="Y276" s="185" t="s">
        <v>549</v>
      </c>
      <c r="AA276" s="133"/>
    </row>
    <row r="277" spans="25:27" x14ac:dyDescent="0.25">
      <c r="Y277" s="186" t="s">
        <v>551</v>
      </c>
      <c r="AA277" s="133"/>
    </row>
    <row r="278" spans="25:27" x14ac:dyDescent="0.25">
      <c r="Y278" s="185" t="s">
        <v>552</v>
      </c>
      <c r="AA278" s="133"/>
    </row>
    <row r="279" spans="25:27" x14ac:dyDescent="0.25">
      <c r="Y279" s="186" t="s">
        <v>553</v>
      </c>
      <c r="AA279" s="133"/>
    </row>
    <row r="280" spans="25:27" x14ac:dyDescent="0.25">
      <c r="Y280" s="185" t="s">
        <v>554</v>
      </c>
      <c r="AA280" s="133"/>
    </row>
    <row r="281" spans="25:27" x14ac:dyDescent="0.25">
      <c r="Y281" s="186" t="s">
        <v>555</v>
      </c>
      <c r="AA281" s="133"/>
    </row>
    <row r="282" spans="25:27" x14ac:dyDescent="0.25">
      <c r="Y282" s="185" t="s">
        <v>556</v>
      </c>
      <c r="AA282" s="133"/>
    </row>
    <row r="283" spans="25:27" x14ac:dyDescent="0.25">
      <c r="Y283" s="186" t="s">
        <v>557</v>
      </c>
      <c r="AA283" s="133"/>
    </row>
    <row r="284" spans="25:27" x14ac:dyDescent="0.25">
      <c r="Y284" s="185" t="s">
        <v>558</v>
      </c>
      <c r="AA284" s="133"/>
    </row>
    <row r="285" spans="25:27" x14ac:dyDescent="0.25">
      <c r="Y285" s="186" t="s">
        <v>559</v>
      </c>
      <c r="AA285" s="133"/>
    </row>
    <row r="286" spans="25:27" x14ac:dyDescent="0.25">
      <c r="Y286" s="185" t="s">
        <v>560</v>
      </c>
      <c r="AA286" s="133"/>
    </row>
    <row r="287" spans="25:27" x14ac:dyDescent="0.25">
      <c r="Y287" s="186" t="s">
        <v>561</v>
      </c>
      <c r="AA287" s="133"/>
    </row>
    <row r="288" spans="25:27" x14ac:dyDescent="0.25">
      <c r="Y288" s="185" t="s">
        <v>563</v>
      </c>
      <c r="AA288" s="133"/>
    </row>
    <row r="289" spans="25:27" x14ac:dyDescent="0.25">
      <c r="Y289" s="186" t="s">
        <v>564</v>
      </c>
      <c r="AA289" s="133"/>
    </row>
    <row r="290" spans="25:27" x14ac:dyDescent="0.25">
      <c r="Y290" s="185" t="s">
        <v>565</v>
      </c>
      <c r="AA290" s="133"/>
    </row>
    <row r="291" spans="25:27" x14ac:dyDescent="0.25">
      <c r="Y291" s="186" t="s">
        <v>566</v>
      </c>
      <c r="AA291" s="133"/>
    </row>
    <row r="292" spans="25:27" x14ac:dyDescent="0.25">
      <c r="Y292" s="185" t="s">
        <v>567</v>
      </c>
      <c r="AA292" s="133"/>
    </row>
    <row r="293" spans="25:27" x14ac:dyDescent="0.25">
      <c r="Y293" s="186" t="s">
        <v>568</v>
      </c>
      <c r="AA293" s="133"/>
    </row>
    <row r="294" spans="25:27" x14ac:dyDescent="0.25">
      <c r="Y294" s="185" t="s">
        <v>570</v>
      </c>
      <c r="AA294" s="133"/>
    </row>
    <row r="295" spans="25:27" x14ac:dyDescent="0.25">
      <c r="Y295" s="186" t="s">
        <v>571</v>
      </c>
      <c r="AA295" s="133"/>
    </row>
    <row r="296" spans="25:27" x14ac:dyDescent="0.25">
      <c r="Y296" s="185" t="s">
        <v>572</v>
      </c>
      <c r="AA296" s="133"/>
    </row>
    <row r="297" spans="25:27" x14ac:dyDescent="0.25">
      <c r="Y297" s="186" t="s">
        <v>573</v>
      </c>
      <c r="AA297" s="133"/>
    </row>
    <row r="298" spans="25:27" x14ac:dyDescent="0.25">
      <c r="Y298" s="185" t="s">
        <v>574</v>
      </c>
      <c r="AA298" s="133"/>
    </row>
    <row r="299" spans="25:27" x14ac:dyDescent="0.25">
      <c r="Y299" s="186" t="s">
        <v>575</v>
      </c>
      <c r="AA299" s="133"/>
    </row>
    <row r="300" spans="25:27" x14ac:dyDescent="0.25">
      <c r="Y300" s="185" t="s">
        <v>576</v>
      </c>
      <c r="AA300" s="133"/>
    </row>
    <row r="301" spans="25:27" x14ac:dyDescent="0.25">
      <c r="Y301" s="186" t="s">
        <v>577</v>
      </c>
      <c r="AA301" s="133"/>
    </row>
    <row r="302" spans="25:27" x14ac:dyDescent="0.25">
      <c r="Y302" s="185" t="s">
        <v>578</v>
      </c>
      <c r="AA302" s="133"/>
    </row>
    <row r="303" spans="25:27" x14ac:dyDescent="0.25">
      <c r="Y303" s="186" t="s">
        <v>579</v>
      </c>
      <c r="AA303" s="133"/>
    </row>
    <row r="304" spans="25:27" x14ac:dyDescent="0.25">
      <c r="Y304" s="185" t="s">
        <v>580</v>
      </c>
      <c r="AA304" s="133"/>
    </row>
    <row r="305" spans="25:27" x14ac:dyDescent="0.25">
      <c r="Y305" s="186" t="s">
        <v>581</v>
      </c>
      <c r="AA305" s="133"/>
    </row>
    <row r="306" spans="25:27" x14ac:dyDescent="0.25">
      <c r="Y306" s="185" t="s">
        <v>582</v>
      </c>
      <c r="AA306" s="133"/>
    </row>
    <row r="307" spans="25:27" x14ac:dyDescent="0.25">
      <c r="Y307" s="186" t="s">
        <v>583</v>
      </c>
      <c r="AA307" s="133"/>
    </row>
    <row r="308" spans="25:27" x14ac:dyDescent="0.25">
      <c r="Y308" s="185" t="s">
        <v>584</v>
      </c>
      <c r="AA308" s="133"/>
    </row>
    <row r="309" spans="25:27" x14ac:dyDescent="0.25">
      <c r="Y309" s="186" t="s">
        <v>585</v>
      </c>
      <c r="AA309" s="133"/>
    </row>
    <row r="310" spans="25:27" x14ac:dyDescent="0.25">
      <c r="Y310" s="185" t="s">
        <v>586</v>
      </c>
      <c r="AA310" s="133"/>
    </row>
    <row r="311" spans="25:27" x14ac:dyDescent="0.25">
      <c r="Y311" s="186" t="s">
        <v>587</v>
      </c>
      <c r="AA311" s="133"/>
    </row>
    <row r="312" spans="25:27" x14ac:dyDescent="0.25">
      <c r="Y312" s="185" t="s">
        <v>588</v>
      </c>
      <c r="AA312" s="133"/>
    </row>
    <row r="313" spans="25:27" x14ac:dyDescent="0.25">
      <c r="Y313" s="186" t="s">
        <v>589</v>
      </c>
      <c r="AA313" s="133"/>
    </row>
    <row r="314" spans="25:27" x14ac:dyDescent="0.25">
      <c r="Y314" s="185" t="s">
        <v>590</v>
      </c>
      <c r="AA314" s="133"/>
    </row>
    <row r="315" spans="25:27" x14ac:dyDescent="0.25">
      <c r="Y315" s="186" t="s">
        <v>591</v>
      </c>
      <c r="AA315" s="133"/>
    </row>
    <row r="316" spans="25:27" x14ac:dyDescent="0.25">
      <c r="Y316" s="185" t="s">
        <v>468</v>
      </c>
      <c r="AA316" s="133"/>
    </row>
    <row r="317" spans="25:27" x14ac:dyDescent="0.25">
      <c r="Y317" s="186" t="s">
        <v>469</v>
      </c>
      <c r="AA317" s="133"/>
    </row>
    <row r="318" spans="25:27" x14ac:dyDescent="0.25">
      <c r="Y318" s="185" t="s">
        <v>548</v>
      </c>
      <c r="AA318" s="133"/>
    </row>
    <row r="319" spans="25:27" x14ac:dyDescent="0.25">
      <c r="Y319" s="186" t="s">
        <v>562</v>
      </c>
      <c r="AA319" s="133"/>
    </row>
    <row r="320" spans="25:27" x14ac:dyDescent="0.25">
      <c r="Y320" s="185" t="s">
        <v>609</v>
      </c>
      <c r="AA320" s="133"/>
    </row>
    <row r="321" spans="25:27" x14ac:dyDescent="0.25">
      <c r="Y321" s="186" t="s">
        <v>721</v>
      </c>
      <c r="AA321" s="133"/>
    </row>
    <row r="322" spans="25:27" x14ac:dyDescent="0.25">
      <c r="Y322" s="185" t="s">
        <v>749</v>
      </c>
      <c r="AA322" s="133"/>
    </row>
    <row r="323" spans="25:27" x14ac:dyDescent="0.25">
      <c r="Y323" s="186" t="s">
        <v>753</v>
      </c>
      <c r="AA323" s="133"/>
    </row>
    <row r="324" spans="25:27" x14ac:dyDescent="0.25">
      <c r="Y324" s="185" t="s">
        <v>763</v>
      </c>
      <c r="AA324" s="133"/>
    </row>
    <row r="325" spans="25:27" x14ac:dyDescent="0.25">
      <c r="Y325" s="186" t="s">
        <v>767</v>
      </c>
      <c r="AA325" s="133"/>
    </row>
    <row r="326" spans="25:27" x14ac:dyDescent="0.25">
      <c r="Y326" s="185" t="s">
        <v>789</v>
      </c>
      <c r="AA326" s="133"/>
    </row>
    <row r="327" spans="25:27" x14ac:dyDescent="0.25">
      <c r="Y327" s="186" t="s">
        <v>801</v>
      </c>
      <c r="AA327" s="133"/>
    </row>
    <row r="328" spans="25:27" x14ac:dyDescent="0.25">
      <c r="Y328" s="185" t="s">
        <v>843</v>
      </c>
      <c r="AA328" s="133"/>
    </row>
    <row r="329" spans="25:27" x14ac:dyDescent="0.25">
      <c r="Y329" s="186" t="s">
        <v>854</v>
      </c>
      <c r="AA329" s="133"/>
    </row>
    <row r="330" spans="25:27" x14ac:dyDescent="0.25">
      <c r="Y330" s="185" t="s">
        <v>868</v>
      </c>
      <c r="AA330" s="133"/>
    </row>
    <row r="331" spans="25:27" x14ac:dyDescent="0.25">
      <c r="Y331" s="186" t="s">
        <v>872</v>
      </c>
      <c r="AA331" s="133"/>
    </row>
    <row r="332" spans="25:27" x14ac:dyDescent="0.25">
      <c r="Y332" s="185" t="s">
        <v>876</v>
      </c>
      <c r="AA332" s="133"/>
    </row>
    <row r="333" spans="25:27" x14ac:dyDescent="0.25">
      <c r="Y333" s="186" t="s">
        <v>877</v>
      </c>
      <c r="AA333" s="133"/>
    </row>
    <row r="334" spans="25:27" x14ac:dyDescent="0.25">
      <c r="Y334" s="185" t="s">
        <v>881</v>
      </c>
      <c r="AA334" s="133"/>
    </row>
    <row r="335" spans="25:27" x14ac:dyDescent="0.25">
      <c r="Y335" s="186" t="s">
        <v>891</v>
      </c>
      <c r="AA335" s="133"/>
    </row>
    <row r="336" spans="25:27" x14ac:dyDescent="0.25">
      <c r="Y336" s="185" t="s">
        <v>892</v>
      </c>
      <c r="AA336" s="133"/>
    </row>
    <row r="337" spans="25:27" x14ac:dyDescent="0.25">
      <c r="Y337" s="186" t="s">
        <v>894</v>
      </c>
      <c r="AA337" s="133"/>
    </row>
    <row r="338" spans="25:27" x14ac:dyDescent="0.25">
      <c r="Y338" s="185" t="s">
        <v>895</v>
      </c>
      <c r="AA338" s="133"/>
    </row>
    <row r="339" spans="25:27" x14ac:dyDescent="0.25">
      <c r="Y339" s="186" t="s">
        <v>902</v>
      </c>
      <c r="AA339" s="133"/>
    </row>
    <row r="340" spans="25:27" x14ac:dyDescent="0.25">
      <c r="Y340" s="185" t="s">
        <v>908</v>
      </c>
      <c r="AA340" s="133"/>
    </row>
    <row r="341" spans="25:27" x14ac:dyDescent="0.25">
      <c r="Y341" s="186" t="s">
        <v>965</v>
      </c>
      <c r="AA341" s="133"/>
    </row>
    <row r="342" spans="25:27" x14ac:dyDescent="0.25">
      <c r="Y342" s="185" t="s">
        <v>1116</v>
      </c>
      <c r="AA342" s="133"/>
    </row>
    <row r="343" spans="25:27" x14ac:dyDescent="0.25">
      <c r="Y343" s="186" t="s">
        <v>1210</v>
      </c>
      <c r="AA343" s="133"/>
    </row>
    <row r="344" spans="25:27" x14ac:dyDescent="0.25">
      <c r="Y344" s="185" t="s">
        <v>1268</v>
      </c>
      <c r="AA344" s="133"/>
    </row>
    <row r="345" spans="25:27" x14ac:dyDescent="0.25">
      <c r="Y345" s="186" t="s">
        <v>338</v>
      </c>
      <c r="AA345" s="133"/>
    </row>
    <row r="346" spans="25:27" x14ac:dyDescent="0.25">
      <c r="Y346" s="185" t="s">
        <v>646</v>
      </c>
      <c r="AA346" s="133"/>
    </row>
    <row r="347" spans="25:27" x14ac:dyDescent="0.25">
      <c r="Y347" s="186" t="s">
        <v>676</v>
      </c>
      <c r="AA347" s="133"/>
    </row>
    <row r="348" spans="25:27" x14ac:dyDescent="0.25">
      <c r="Y348" s="185" t="s">
        <v>685</v>
      </c>
      <c r="AA348" s="133"/>
    </row>
    <row r="349" spans="25:27" x14ac:dyDescent="0.25">
      <c r="Y349" s="186" t="s">
        <v>828</v>
      </c>
      <c r="AA349" s="133"/>
    </row>
    <row r="350" spans="25:27" x14ac:dyDescent="0.25">
      <c r="Y350" s="185" t="s">
        <v>829</v>
      </c>
      <c r="AA350" s="133"/>
    </row>
    <row r="351" spans="25:27" x14ac:dyDescent="0.25">
      <c r="Y351" s="186" t="s">
        <v>848</v>
      </c>
      <c r="AA351" s="133"/>
    </row>
    <row r="352" spans="25:27" x14ac:dyDescent="0.25">
      <c r="Y352" s="185" t="s">
        <v>880</v>
      </c>
      <c r="AA352" s="133"/>
    </row>
    <row r="353" spans="25:27" x14ac:dyDescent="0.25">
      <c r="Y353" s="186" t="s">
        <v>911</v>
      </c>
      <c r="AA353" s="133"/>
    </row>
    <row r="354" spans="25:27" x14ac:dyDescent="0.25">
      <c r="Y354" s="185" t="s">
        <v>1153</v>
      </c>
      <c r="AA354" s="133"/>
    </row>
    <row r="355" spans="25:27" x14ac:dyDescent="0.25">
      <c r="Y355" s="186" t="s">
        <v>1902</v>
      </c>
      <c r="AA355" s="133"/>
    </row>
    <row r="356" spans="25:27" x14ac:dyDescent="0.25">
      <c r="Y356" s="185" t="s">
        <v>593</v>
      </c>
      <c r="AA356" s="133"/>
    </row>
    <row r="357" spans="25:27" x14ac:dyDescent="0.25">
      <c r="Y357" s="186" t="s">
        <v>594</v>
      </c>
      <c r="AA357" s="133"/>
    </row>
    <row r="358" spans="25:27" x14ac:dyDescent="0.25">
      <c r="Y358" s="185" t="s">
        <v>597</v>
      </c>
      <c r="AA358" s="133"/>
    </row>
    <row r="359" spans="25:27" x14ac:dyDescent="0.25">
      <c r="Y359" s="186" t="s">
        <v>598</v>
      </c>
      <c r="AA359" s="133"/>
    </row>
    <row r="360" spans="25:27" x14ac:dyDescent="0.25">
      <c r="Y360" s="185" t="s">
        <v>599</v>
      </c>
      <c r="AA360" s="133"/>
    </row>
    <row r="361" spans="25:27" x14ac:dyDescent="0.25">
      <c r="Y361" s="186" t="s">
        <v>600</v>
      </c>
      <c r="AA361" s="133"/>
    </row>
    <row r="362" spans="25:27" x14ac:dyDescent="0.25">
      <c r="Y362" s="185" t="s">
        <v>603</v>
      </c>
      <c r="AA362" s="133"/>
    </row>
    <row r="363" spans="25:27" x14ac:dyDescent="0.25">
      <c r="Y363" s="186" t="s">
        <v>605</v>
      </c>
      <c r="AA363" s="133"/>
    </row>
    <row r="364" spans="25:27" x14ac:dyDescent="0.25">
      <c r="Y364" s="185" t="s">
        <v>606</v>
      </c>
      <c r="AA364" s="133"/>
    </row>
    <row r="365" spans="25:27" x14ac:dyDescent="0.25">
      <c r="Y365" s="186" t="s">
        <v>607</v>
      </c>
      <c r="AA365" s="133"/>
    </row>
    <row r="366" spans="25:27" x14ac:dyDescent="0.25">
      <c r="Y366" s="185" t="s">
        <v>608</v>
      </c>
      <c r="AA366" s="133"/>
    </row>
    <row r="367" spans="25:27" x14ac:dyDescent="0.25">
      <c r="Y367" s="186" t="s">
        <v>610</v>
      </c>
      <c r="AA367" s="133"/>
    </row>
    <row r="368" spans="25:27" x14ac:dyDescent="0.25">
      <c r="Y368" s="185" t="s">
        <v>613</v>
      </c>
      <c r="AA368" s="133"/>
    </row>
    <row r="369" spans="25:27" x14ac:dyDescent="0.25">
      <c r="Y369" s="186" t="s">
        <v>614</v>
      </c>
      <c r="AA369" s="133"/>
    </row>
    <row r="370" spans="25:27" x14ac:dyDescent="0.25">
      <c r="Y370" s="185" t="s">
        <v>615</v>
      </c>
      <c r="AA370" s="133"/>
    </row>
    <row r="371" spans="25:27" x14ac:dyDescent="0.25">
      <c r="Y371" s="186" t="s">
        <v>617</v>
      </c>
      <c r="AA371" s="133"/>
    </row>
    <row r="372" spans="25:27" x14ac:dyDescent="0.25">
      <c r="Y372" s="185" t="s">
        <v>618</v>
      </c>
      <c r="AA372" s="133"/>
    </row>
    <row r="373" spans="25:27" x14ac:dyDescent="0.25">
      <c r="Y373" s="186" t="s">
        <v>619</v>
      </c>
      <c r="AA373" s="133"/>
    </row>
    <row r="374" spans="25:27" x14ac:dyDescent="0.25">
      <c r="Y374" s="185" t="s">
        <v>620</v>
      </c>
      <c r="AA374" s="133"/>
    </row>
    <row r="375" spans="25:27" x14ac:dyDescent="0.25">
      <c r="Y375" s="186" t="s">
        <v>622</v>
      </c>
      <c r="AA375" s="133"/>
    </row>
    <row r="376" spans="25:27" x14ac:dyDescent="0.25">
      <c r="Y376" s="185" t="s">
        <v>623</v>
      </c>
      <c r="AA376" s="133"/>
    </row>
    <row r="377" spans="25:27" x14ac:dyDescent="0.25">
      <c r="Y377" s="186" t="s">
        <v>624</v>
      </c>
      <c r="AA377" s="133"/>
    </row>
    <row r="378" spans="25:27" x14ac:dyDescent="0.25">
      <c r="Y378" s="185" t="s">
        <v>625</v>
      </c>
      <c r="AA378" s="133"/>
    </row>
    <row r="379" spans="25:27" x14ac:dyDescent="0.25">
      <c r="Y379" s="186" t="s">
        <v>626</v>
      </c>
      <c r="AA379" s="133"/>
    </row>
    <row r="380" spans="25:27" x14ac:dyDescent="0.25">
      <c r="Y380" s="185" t="s">
        <v>627</v>
      </c>
      <c r="AA380" s="133"/>
    </row>
    <row r="381" spans="25:27" x14ac:dyDescent="0.25">
      <c r="Y381" s="186" t="s">
        <v>628</v>
      </c>
      <c r="AA381" s="133"/>
    </row>
    <row r="382" spans="25:27" x14ac:dyDescent="0.25">
      <c r="Y382" s="185" t="s">
        <v>629</v>
      </c>
      <c r="AA382" s="133"/>
    </row>
    <row r="383" spans="25:27" x14ac:dyDescent="0.25">
      <c r="Y383" s="186" t="s">
        <v>630</v>
      </c>
      <c r="AA383" s="133"/>
    </row>
    <row r="384" spans="25:27" x14ac:dyDescent="0.25">
      <c r="Y384" s="185" t="s">
        <v>631</v>
      </c>
      <c r="AA384" s="133"/>
    </row>
    <row r="385" spans="25:27" x14ac:dyDescent="0.25">
      <c r="Y385" s="186" t="s">
        <v>632</v>
      </c>
      <c r="AA385" s="133"/>
    </row>
    <row r="386" spans="25:27" x14ac:dyDescent="0.25">
      <c r="Y386" s="185" t="s">
        <v>633</v>
      </c>
      <c r="AA386" s="133"/>
    </row>
    <row r="387" spans="25:27" x14ac:dyDescent="0.25">
      <c r="Y387" s="186" t="s">
        <v>634</v>
      </c>
      <c r="AA387" s="133"/>
    </row>
    <row r="388" spans="25:27" x14ac:dyDescent="0.25">
      <c r="Y388" s="185" t="s">
        <v>635</v>
      </c>
      <c r="AA388" s="133"/>
    </row>
    <row r="389" spans="25:27" x14ac:dyDescent="0.25">
      <c r="Y389" s="186" t="s">
        <v>636</v>
      </c>
      <c r="AA389" s="133"/>
    </row>
    <row r="390" spans="25:27" x14ac:dyDescent="0.25">
      <c r="Y390" s="185" t="s">
        <v>638</v>
      </c>
      <c r="AA390" s="133"/>
    </row>
    <row r="391" spans="25:27" x14ac:dyDescent="0.25">
      <c r="Y391" s="186" t="s">
        <v>640</v>
      </c>
      <c r="AA391" s="133"/>
    </row>
    <row r="392" spans="25:27" x14ac:dyDescent="0.25">
      <c r="Y392" s="185" t="s">
        <v>641</v>
      </c>
      <c r="AA392" s="133"/>
    </row>
    <row r="393" spans="25:27" x14ac:dyDescent="0.25">
      <c r="Y393" s="186" t="s">
        <v>643</v>
      </c>
      <c r="AA393" s="133"/>
    </row>
    <row r="394" spans="25:27" x14ac:dyDescent="0.25">
      <c r="Y394" s="185" t="s">
        <v>644</v>
      </c>
      <c r="AA394" s="133"/>
    </row>
    <row r="395" spans="25:27" x14ac:dyDescent="0.25">
      <c r="Y395" s="186" t="s">
        <v>645</v>
      </c>
      <c r="AA395" s="133"/>
    </row>
    <row r="396" spans="25:27" x14ac:dyDescent="0.25">
      <c r="Y396" s="185" t="s">
        <v>648</v>
      </c>
      <c r="AA396" s="133"/>
    </row>
    <row r="397" spans="25:27" x14ac:dyDescent="0.25">
      <c r="Y397" s="186" t="s">
        <v>649</v>
      </c>
      <c r="AA397" s="133"/>
    </row>
    <row r="398" spans="25:27" x14ac:dyDescent="0.25">
      <c r="Y398" s="185" t="s">
        <v>650</v>
      </c>
      <c r="AA398" s="133"/>
    </row>
    <row r="399" spans="25:27" x14ac:dyDescent="0.25">
      <c r="Y399" s="186" t="s">
        <v>651</v>
      </c>
      <c r="AA399" s="133"/>
    </row>
    <row r="400" spans="25:27" x14ac:dyDescent="0.25">
      <c r="Y400" s="185" t="s">
        <v>652</v>
      </c>
      <c r="AA400" s="133"/>
    </row>
    <row r="401" spans="25:27" x14ac:dyDescent="0.25">
      <c r="Y401" s="186" t="s">
        <v>653</v>
      </c>
      <c r="AA401" s="133"/>
    </row>
    <row r="402" spans="25:27" x14ac:dyDescent="0.25">
      <c r="Y402" s="185" t="s">
        <v>654</v>
      </c>
      <c r="AA402" s="133"/>
    </row>
    <row r="403" spans="25:27" x14ac:dyDescent="0.25">
      <c r="Y403" s="186" t="s">
        <v>655</v>
      </c>
      <c r="AA403" s="133"/>
    </row>
    <row r="404" spans="25:27" x14ac:dyDescent="0.25">
      <c r="Y404" s="185" t="s">
        <v>656</v>
      </c>
      <c r="AA404" s="133"/>
    </row>
    <row r="405" spans="25:27" x14ac:dyDescent="0.25">
      <c r="Y405" s="186" t="s">
        <v>657</v>
      </c>
      <c r="AA405" s="133"/>
    </row>
    <row r="406" spans="25:27" x14ac:dyDescent="0.25">
      <c r="Y406" s="185" t="s">
        <v>658</v>
      </c>
      <c r="AA406" s="133"/>
    </row>
    <row r="407" spans="25:27" x14ac:dyDescent="0.25">
      <c r="Y407" s="186" t="s">
        <v>659</v>
      </c>
      <c r="AA407" s="133"/>
    </row>
    <row r="408" spans="25:27" x14ac:dyDescent="0.25">
      <c r="Y408" s="185" t="s">
        <v>660</v>
      </c>
      <c r="AA408" s="133"/>
    </row>
    <row r="409" spans="25:27" x14ac:dyDescent="0.25">
      <c r="Y409" s="186" t="s">
        <v>661</v>
      </c>
      <c r="AA409" s="133"/>
    </row>
    <row r="410" spans="25:27" x14ac:dyDescent="0.25">
      <c r="Y410" s="185" t="s">
        <v>662</v>
      </c>
      <c r="AA410" s="133"/>
    </row>
    <row r="411" spans="25:27" x14ac:dyDescent="0.25">
      <c r="Y411" s="186" t="s">
        <v>663</v>
      </c>
      <c r="AA411" s="133"/>
    </row>
    <row r="412" spans="25:27" x14ac:dyDescent="0.25">
      <c r="Y412" s="185" t="s">
        <v>666</v>
      </c>
      <c r="AA412" s="133"/>
    </row>
    <row r="413" spans="25:27" x14ac:dyDescent="0.25">
      <c r="Y413" s="186" t="s">
        <v>668</v>
      </c>
      <c r="AA413" s="133"/>
    </row>
    <row r="414" spans="25:27" x14ac:dyDescent="0.25">
      <c r="Y414" s="185" t="s">
        <v>669</v>
      </c>
      <c r="AA414" s="133"/>
    </row>
    <row r="415" spans="25:27" x14ac:dyDescent="0.25">
      <c r="Y415" s="186" t="s">
        <v>670</v>
      </c>
      <c r="AA415" s="133"/>
    </row>
    <row r="416" spans="25:27" x14ac:dyDescent="0.25">
      <c r="Y416" s="185" t="s">
        <v>671</v>
      </c>
      <c r="AA416" s="133"/>
    </row>
    <row r="417" spans="25:27" x14ac:dyDescent="0.25">
      <c r="Y417" s="186" t="s">
        <v>672</v>
      </c>
      <c r="AA417" s="133"/>
    </row>
    <row r="418" spans="25:27" x14ac:dyDescent="0.25">
      <c r="Y418" s="185" t="s">
        <v>673</v>
      </c>
      <c r="AA418" s="133"/>
    </row>
    <row r="419" spans="25:27" x14ac:dyDescent="0.25">
      <c r="Y419" s="186" t="s">
        <v>674</v>
      </c>
      <c r="AA419" s="133"/>
    </row>
    <row r="420" spans="25:27" x14ac:dyDescent="0.25">
      <c r="Y420" s="185" t="s">
        <v>675</v>
      </c>
      <c r="AA420" s="133"/>
    </row>
    <row r="421" spans="25:27" x14ac:dyDescent="0.25">
      <c r="Y421" s="186" t="s">
        <v>677</v>
      </c>
      <c r="AA421" s="133"/>
    </row>
    <row r="422" spans="25:27" x14ac:dyDescent="0.25">
      <c r="Y422" s="185" t="s">
        <v>678</v>
      </c>
      <c r="AA422" s="133"/>
    </row>
    <row r="423" spans="25:27" x14ac:dyDescent="0.25">
      <c r="Y423" s="186" t="s">
        <v>680</v>
      </c>
      <c r="AA423" s="133"/>
    </row>
    <row r="424" spans="25:27" x14ac:dyDescent="0.25">
      <c r="Y424" s="185" t="s">
        <v>681</v>
      </c>
      <c r="AA424" s="133"/>
    </row>
    <row r="425" spans="25:27" x14ac:dyDescent="0.25">
      <c r="Y425" s="186" t="s">
        <v>682</v>
      </c>
      <c r="AA425" s="133"/>
    </row>
    <row r="426" spans="25:27" x14ac:dyDescent="0.25">
      <c r="Y426" s="185" t="s">
        <v>683</v>
      </c>
      <c r="AA426" s="133"/>
    </row>
    <row r="427" spans="25:27" x14ac:dyDescent="0.25">
      <c r="Y427" s="186" t="s">
        <v>686</v>
      </c>
      <c r="AA427" s="133"/>
    </row>
    <row r="428" spans="25:27" x14ac:dyDescent="0.25">
      <c r="Y428" s="185" t="s">
        <v>687</v>
      </c>
      <c r="AA428" s="133"/>
    </row>
    <row r="429" spans="25:27" x14ac:dyDescent="0.25">
      <c r="Y429" s="186" t="s">
        <v>688</v>
      </c>
      <c r="AA429" s="133"/>
    </row>
    <row r="430" spans="25:27" x14ac:dyDescent="0.25">
      <c r="Y430" s="185" t="s">
        <v>689</v>
      </c>
      <c r="AA430" s="133"/>
    </row>
    <row r="431" spans="25:27" x14ac:dyDescent="0.25">
      <c r="Y431" s="186" t="s">
        <v>690</v>
      </c>
      <c r="AA431" s="133"/>
    </row>
    <row r="432" spans="25:27" x14ac:dyDescent="0.25">
      <c r="Y432" s="185" t="s">
        <v>691</v>
      </c>
      <c r="AA432" s="133"/>
    </row>
    <row r="433" spans="25:27" x14ac:dyDescent="0.25">
      <c r="Y433" s="186" t="s">
        <v>692</v>
      </c>
      <c r="AA433" s="133"/>
    </row>
    <row r="434" spans="25:27" x14ac:dyDescent="0.25">
      <c r="Y434" s="185" t="s">
        <v>693</v>
      </c>
      <c r="AA434" s="133"/>
    </row>
    <row r="435" spans="25:27" x14ac:dyDescent="0.25">
      <c r="Y435" s="186" t="s">
        <v>695</v>
      </c>
      <c r="AA435" s="133"/>
    </row>
    <row r="436" spans="25:27" x14ac:dyDescent="0.25">
      <c r="Y436" s="185" t="s">
        <v>696</v>
      </c>
      <c r="AA436" s="133"/>
    </row>
    <row r="437" spans="25:27" x14ac:dyDescent="0.25">
      <c r="Y437" s="186" t="s">
        <v>697</v>
      </c>
      <c r="AA437" s="133"/>
    </row>
    <row r="438" spans="25:27" x14ac:dyDescent="0.25">
      <c r="Y438" s="185" t="s">
        <v>698</v>
      </c>
      <c r="AA438" s="133"/>
    </row>
    <row r="439" spans="25:27" x14ac:dyDescent="0.25">
      <c r="Y439" s="186" t="s">
        <v>699</v>
      </c>
      <c r="AA439" s="133"/>
    </row>
    <row r="440" spans="25:27" x14ac:dyDescent="0.25">
      <c r="Y440" s="185" t="s">
        <v>419</v>
      </c>
      <c r="AA440" s="133"/>
    </row>
    <row r="441" spans="25:27" x14ac:dyDescent="0.25">
      <c r="Y441" s="186" t="s">
        <v>447</v>
      </c>
      <c r="AA441" s="133"/>
    </row>
    <row r="442" spans="25:27" x14ac:dyDescent="0.25">
      <c r="Y442" s="185" t="s">
        <v>448</v>
      </c>
      <c r="AA442" s="133"/>
    </row>
    <row r="443" spans="25:27" x14ac:dyDescent="0.25">
      <c r="Y443" s="186" t="s">
        <v>449</v>
      </c>
      <c r="AA443" s="133"/>
    </row>
    <row r="444" spans="25:27" x14ac:dyDescent="0.25">
      <c r="Y444" s="185" t="s">
        <v>505</v>
      </c>
      <c r="AA444" s="133"/>
    </row>
    <row r="445" spans="25:27" x14ac:dyDescent="0.25">
      <c r="Y445" s="186" t="s">
        <v>550</v>
      </c>
      <c r="AA445" s="133"/>
    </row>
    <row r="446" spans="25:27" x14ac:dyDescent="0.25">
      <c r="Y446" s="185" t="s">
        <v>569</v>
      </c>
      <c r="AA446" s="133"/>
    </row>
    <row r="447" spans="25:27" x14ac:dyDescent="0.25">
      <c r="Y447" s="186" t="s">
        <v>611</v>
      </c>
      <c r="AA447" s="133"/>
    </row>
    <row r="448" spans="25:27" x14ac:dyDescent="0.25">
      <c r="Y448" s="185" t="s">
        <v>612</v>
      </c>
      <c r="AA448" s="133"/>
    </row>
    <row r="449" spans="25:27" x14ac:dyDescent="0.25">
      <c r="Y449" s="186" t="s">
        <v>616</v>
      </c>
      <c r="AA449" s="133"/>
    </row>
    <row r="450" spans="25:27" x14ac:dyDescent="0.25">
      <c r="Y450" s="185" t="s">
        <v>621</v>
      </c>
      <c r="AA450" s="133"/>
    </row>
    <row r="451" spans="25:27" x14ac:dyDescent="0.25">
      <c r="Y451" s="186" t="s">
        <v>639</v>
      </c>
      <c r="AA451" s="133"/>
    </row>
    <row r="452" spans="25:27" x14ac:dyDescent="0.25">
      <c r="Y452" s="185" t="s">
        <v>642</v>
      </c>
      <c r="AA452" s="133"/>
    </row>
    <row r="453" spans="25:27" x14ac:dyDescent="0.25">
      <c r="Y453" s="186" t="s">
        <v>647</v>
      </c>
      <c r="AA453" s="133"/>
    </row>
    <row r="454" spans="25:27" x14ac:dyDescent="0.25">
      <c r="Y454" s="185" t="s">
        <v>664</v>
      </c>
      <c r="AA454" s="133"/>
    </row>
    <row r="455" spans="25:27" x14ac:dyDescent="0.25">
      <c r="Y455" s="186" t="s">
        <v>665</v>
      </c>
      <c r="AA455" s="133"/>
    </row>
    <row r="456" spans="25:27" x14ac:dyDescent="0.25">
      <c r="Y456" s="185" t="s">
        <v>667</v>
      </c>
      <c r="AA456" s="133"/>
    </row>
    <row r="457" spans="25:27" x14ac:dyDescent="0.25">
      <c r="Y457" s="186" t="s">
        <v>679</v>
      </c>
      <c r="AA457" s="133"/>
    </row>
    <row r="458" spans="25:27" x14ac:dyDescent="0.25">
      <c r="Y458" s="185" t="s">
        <v>694</v>
      </c>
      <c r="AA458" s="133"/>
    </row>
    <row r="459" spans="25:27" x14ac:dyDescent="0.25">
      <c r="Y459" s="186" t="s">
        <v>702</v>
      </c>
      <c r="AA459" s="133"/>
    </row>
    <row r="460" spans="25:27" x14ac:dyDescent="0.25">
      <c r="Y460" s="185" t="s">
        <v>706</v>
      </c>
      <c r="AA460" s="133"/>
    </row>
    <row r="461" spans="25:27" x14ac:dyDescent="0.25">
      <c r="Y461" s="186" t="s">
        <v>750</v>
      </c>
      <c r="AA461" s="133"/>
    </row>
    <row r="462" spans="25:27" x14ac:dyDescent="0.25">
      <c r="Y462" s="185" t="s">
        <v>773</v>
      </c>
      <c r="AA462" s="133"/>
    </row>
    <row r="463" spans="25:27" x14ac:dyDescent="0.25">
      <c r="Y463" s="186" t="s">
        <v>802</v>
      </c>
      <c r="AA463" s="133"/>
    </row>
    <row r="464" spans="25:27" x14ac:dyDescent="0.25">
      <c r="Y464" s="185" t="s">
        <v>811</v>
      </c>
      <c r="AA464" s="133"/>
    </row>
    <row r="465" spans="25:27" x14ac:dyDescent="0.25">
      <c r="Y465" s="186" t="s">
        <v>812</v>
      </c>
      <c r="AA465" s="133"/>
    </row>
    <row r="466" spans="25:27" x14ac:dyDescent="0.25">
      <c r="Y466" s="185" t="s">
        <v>850</v>
      </c>
      <c r="AA466" s="133"/>
    </row>
    <row r="467" spans="25:27" x14ac:dyDescent="0.25">
      <c r="Y467" s="186" t="s">
        <v>851</v>
      </c>
      <c r="AA467" s="133"/>
    </row>
    <row r="468" spans="25:27" x14ac:dyDescent="0.25">
      <c r="Y468" s="185" t="s">
        <v>863</v>
      </c>
      <c r="AA468" s="133"/>
    </row>
    <row r="469" spans="25:27" x14ac:dyDescent="0.25">
      <c r="Y469" s="186" t="s">
        <v>882</v>
      </c>
      <c r="AA469" s="133"/>
    </row>
    <row r="470" spans="25:27" x14ac:dyDescent="0.25">
      <c r="Y470" s="185" t="s">
        <v>883</v>
      </c>
      <c r="AA470" s="133"/>
    </row>
    <row r="471" spans="25:27" x14ac:dyDescent="0.25">
      <c r="Y471" s="186" t="s">
        <v>884</v>
      </c>
      <c r="AA471" s="133"/>
    </row>
    <row r="472" spans="25:27" x14ac:dyDescent="0.25">
      <c r="Y472" s="185" t="s">
        <v>885</v>
      </c>
      <c r="AA472" s="133"/>
    </row>
    <row r="473" spans="25:27" x14ac:dyDescent="0.25">
      <c r="Y473" s="186" t="s">
        <v>886</v>
      </c>
      <c r="AA473" s="133"/>
    </row>
    <row r="474" spans="25:27" x14ac:dyDescent="0.25">
      <c r="Y474" s="185" t="s">
        <v>887</v>
      </c>
      <c r="AA474" s="133"/>
    </row>
    <row r="475" spans="25:27" x14ac:dyDescent="0.25">
      <c r="Y475" s="186" t="s">
        <v>888</v>
      </c>
      <c r="AA475" s="133"/>
    </row>
    <row r="476" spans="25:27" x14ac:dyDescent="0.25">
      <c r="Y476" s="185" t="s">
        <v>904</v>
      </c>
      <c r="AA476" s="133"/>
    </row>
    <row r="477" spans="25:27" x14ac:dyDescent="0.25">
      <c r="Y477" s="186" t="s">
        <v>927</v>
      </c>
      <c r="AA477" s="133"/>
    </row>
    <row r="478" spans="25:27" x14ac:dyDescent="0.25">
      <c r="Y478" s="185" t="s">
        <v>1903</v>
      </c>
      <c r="AA478" s="133"/>
    </row>
    <row r="479" spans="25:27" x14ac:dyDescent="0.25">
      <c r="Y479" s="186" t="s">
        <v>939</v>
      </c>
      <c r="AA479" s="133"/>
    </row>
    <row r="480" spans="25:27" x14ac:dyDescent="0.25">
      <c r="Y480" s="185" t="s">
        <v>945</v>
      </c>
      <c r="AA480" s="133"/>
    </row>
    <row r="481" spans="25:27" x14ac:dyDescent="0.25">
      <c r="Y481" s="186" t="s">
        <v>957</v>
      </c>
      <c r="AA481" s="133"/>
    </row>
    <row r="482" spans="25:27" x14ac:dyDescent="0.25">
      <c r="Y482" s="185" t="s">
        <v>1097</v>
      </c>
      <c r="AA482" s="133"/>
    </row>
    <row r="483" spans="25:27" x14ac:dyDescent="0.25">
      <c r="Y483" s="186" t="s">
        <v>1098</v>
      </c>
      <c r="AA483" s="133"/>
    </row>
    <row r="484" spans="25:27" x14ac:dyDescent="0.25">
      <c r="Y484" s="185" t="s">
        <v>1099</v>
      </c>
      <c r="AA484" s="133"/>
    </row>
    <row r="485" spans="25:27" x14ac:dyDescent="0.25">
      <c r="Y485" s="186" t="s">
        <v>1101</v>
      </c>
      <c r="AA485" s="133"/>
    </row>
    <row r="486" spans="25:27" x14ac:dyDescent="0.25">
      <c r="Y486" s="185" t="s">
        <v>1103</v>
      </c>
      <c r="AA486" s="133"/>
    </row>
    <row r="487" spans="25:27" x14ac:dyDescent="0.25">
      <c r="Y487" s="186" t="s">
        <v>1109</v>
      </c>
      <c r="AA487" s="133"/>
    </row>
    <row r="488" spans="25:27" x14ac:dyDescent="0.25">
      <c r="Y488" s="185" t="s">
        <v>1132</v>
      </c>
      <c r="AA488" s="133"/>
    </row>
    <row r="489" spans="25:27" x14ac:dyDescent="0.25">
      <c r="Y489" s="186" t="s">
        <v>1155</v>
      </c>
      <c r="AA489" s="133"/>
    </row>
    <row r="490" spans="25:27" x14ac:dyDescent="0.25">
      <c r="Y490" s="185" t="s">
        <v>1156</v>
      </c>
      <c r="AA490" s="133"/>
    </row>
    <row r="491" spans="25:27" x14ac:dyDescent="0.25">
      <c r="Y491" s="186" t="s">
        <v>1157</v>
      </c>
      <c r="AA491" s="133"/>
    </row>
    <row r="492" spans="25:27" x14ac:dyDescent="0.25">
      <c r="Y492" s="185" t="s">
        <v>1158</v>
      </c>
      <c r="AA492" s="133"/>
    </row>
    <row r="493" spans="25:27" x14ac:dyDescent="0.25">
      <c r="Y493" s="186" t="s">
        <v>1187</v>
      </c>
      <c r="AA493" s="133"/>
    </row>
    <row r="494" spans="25:27" x14ac:dyDescent="0.25">
      <c r="Y494" s="185" t="s">
        <v>1188</v>
      </c>
      <c r="AA494" s="133"/>
    </row>
    <row r="495" spans="25:27" x14ac:dyDescent="0.25">
      <c r="Y495" s="186" t="s">
        <v>1189</v>
      </c>
      <c r="AA495" s="133"/>
    </row>
    <row r="496" spans="25:27" x14ac:dyDescent="0.25">
      <c r="Y496" s="185" t="s">
        <v>1191</v>
      </c>
      <c r="AA496" s="133"/>
    </row>
    <row r="497" spans="25:27" x14ac:dyDescent="0.25">
      <c r="Y497" s="186" t="s">
        <v>1208</v>
      </c>
      <c r="AA497" s="133"/>
    </row>
    <row r="498" spans="25:27" x14ac:dyDescent="0.25">
      <c r="Y498" s="185" t="s">
        <v>1263</v>
      </c>
      <c r="AA498" s="133"/>
    </row>
    <row r="499" spans="25:27" x14ac:dyDescent="0.25">
      <c r="Y499" s="186" t="s">
        <v>1264</v>
      </c>
      <c r="AA499" s="133"/>
    </row>
    <row r="500" spans="25:27" x14ac:dyDescent="0.25">
      <c r="Y500" s="185" t="s">
        <v>340</v>
      </c>
      <c r="AA500" s="133"/>
    </row>
    <row r="501" spans="25:27" x14ac:dyDescent="0.25">
      <c r="Y501" s="186" t="s">
        <v>344</v>
      </c>
      <c r="AA501" s="133"/>
    </row>
    <row r="502" spans="25:27" x14ac:dyDescent="0.25">
      <c r="Y502" s="185" t="s">
        <v>346</v>
      </c>
      <c r="AA502" s="133"/>
    </row>
    <row r="503" spans="25:27" x14ac:dyDescent="0.25">
      <c r="Y503" s="186" t="s">
        <v>353</v>
      </c>
      <c r="AA503" s="133"/>
    </row>
    <row r="504" spans="25:27" x14ac:dyDescent="0.25">
      <c r="Y504" s="185" t="s">
        <v>355</v>
      </c>
      <c r="AA504" s="133"/>
    </row>
    <row r="505" spans="25:27" x14ac:dyDescent="0.25">
      <c r="Y505" s="186" t="s">
        <v>376</v>
      </c>
      <c r="AA505" s="133"/>
    </row>
    <row r="506" spans="25:27" x14ac:dyDescent="0.25">
      <c r="Y506" s="185" t="s">
        <v>377</v>
      </c>
      <c r="AA506" s="133"/>
    </row>
    <row r="507" spans="25:27" x14ac:dyDescent="0.25">
      <c r="Y507" s="186" t="s">
        <v>378</v>
      </c>
      <c r="AA507" s="133"/>
    </row>
    <row r="508" spans="25:27" x14ac:dyDescent="0.25">
      <c r="Y508" s="185" t="s">
        <v>383</v>
      </c>
      <c r="AA508" s="133"/>
    </row>
    <row r="509" spans="25:27" x14ac:dyDescent="0.25">
      <c r="Y509" s="186" t="s">
        <v>390</v>
      </c>
      <c r="AA509" s="133"/>
    </row>
    <row r="510" spans="25:27" x14ac:dyDescent="0.25">
      <c r="Y510" s="185" t="s">
        <v>392</v>
      </c>
      <c r="AA510" s="133"/>
    </row>
    <row r="511" spans="25:27" x14ac:dyDescent="0.25">
      <c r="Y511" s="186" t="s">
        <v>700</v>
      </c>
      <c r="AA511" s="133"/>
    </row>
    <row r="512" spans="25:27" x14ac:dyDescent="0.25">
      <c r="Y512" s="185" t="s">
        <v>401</v>
      </c>
      <c r="AA512" s="133"/>
    </row>
    <row r="513" spans="25:27" x14ac:dyDescent="0.25">
      <c r="Y513" s="186" t="s">
        <v>458</v>
      </c>
      <c r="AA513" s="133"/>
    </row>
    <row r="514" spans="25:27" x14ac:dyDescent="0.25">
      <c r="Y514" s="185" t="s">
        <v>459</v>
      </c>
      <c r="AA514" s="133"/>
    </row>
    <row r="515" spans="25:27" x14ac:dyDescent="0.25">
      <c r="Y515" s="186" t="s">
        <v>475</v>
      </c>
      <c r="AA515" s="133"/>
    </row>
    <row r="516" spans="25:27" x14ac:dyDescent="0.25">
      <c r="Y516" s="185" t="s">
        <v>637</v>
      </c>
      <c r="AA516" s="133"/>
    </row>
    <row r="517" spans="25:27" x14ac:dyDescent="0.25">
      <c r="Y517" s="186" t="s">
        <v>726</v>
      </c>
      <c r="AA517" s="133"/>
    </row>
    <row r="518" spans="25:27" x14ac:dyDescent="0.25">
      <c r="Y518" s="185" t="s">
        <v>746</v>
      </c>
      <c r="AA518" s="133"/>
    </row>
    <row r="519" spans="25:27" x14ac:dyDescent="0.25">
      <c r="Y519" s="186" t="s">
        <v>747</v>
      </c>
      <c r="AA519" s="133"/>
    </row>
    <row r="520" spans="25:27" x14ac:dyDescent="0.25">
      <c r="Y520" s="185" t="s">
        <v>826</v>
      </c>
      <c r="AA520" s="133"/>
    </row>
    <row r="521" spans="25:27" x14ac:dyDescent="0.25">
      <c r="Y521" s="186" t="s">
        <v>1904</v>
      </c>
      <c r="AA521" s="133"/>
    </row>
    <row r="522" spans="25:27" x14ac:dyDescent="0.25">
      <c r="Y522" s="185" t="s">
        <v>878</v>
      </c>
      <c r="AA522" s="133"/>
    </row>
    <row r="523" spans="25:27" x14ac:dyDescent="0.25">
      <c r="Y523" s="186" t="s">
        <v>917</v>
      </c>
      <c r="AA523" s="133"/>
    </row>
    <row r="524" spans="25:27" x14ac:dyDescent="0.25">
      <c r="Y524" s="185" t="s">
        <v>1205</v>
      </c>
      <c r="AA524" s="133"/>
    </row>
    <row r="525" spans="25:27" x14ac:dyDescent="0.25">
      <c r="Y525" s="186" t="s">
        <v>1206</v>
      </c>
      <c r="AA525" s="133"/>
    </row>
    <row r="526" spans="25:27" x14ac:dyDescent="0.25">
      <c r="Y526" s="185" t="s">
        <v>592</v>
      </c>
      <c r="AA526" s="133"/>
    </row>
    <row r="527" spans="25:27" x14ac:dyDescent="0.25">
      <c r="Y527" s="186" t="s">
        <v>595</v>
      </c>
      <c r="AA527" s="133"/>
    </row>
    <row r="528" spans="25:27" x14ac:dyDescent="0.25">
      <c r="Y528" s="185" t="s">
        <v>596</v>
      </c>
      <c r="AA528" s="133"/>
    </row>
    <row r="529" spans="25:27" x14ac:dyDescent="0.25">
      <c r="Y529" s="186" t="s">
        <v>601</v>
      </c>
      <c r="AA529" s="133"/>
    </row>
    <row r="530" spans="25:27" x14ac:dyDescent="0.25">
      <c r="Y530" s="185" t="s">
        <v>602</v>
      </c>
      <c r="AA530" s="133"/>
    </row>
    <row r="531" spans="25:27" x14ac:dyDescent="0.25">
      <c r="Y531" s="186" t="s">
        <v>604</v>
      </c>
      <c r="AA531" s="133"/>
    </row>
    <row r="532" spans="25:27" x14ac:dyDescent="0.25">
      <c r="Y532" s="185" t="s">
        <v>684</v>
      </c>
      <c r="AA532" s="133"/>
    </row>
    <row r="533" spans="25:27" x14ac:dyDescent="0.25">
      <c r="Y533" s="186" t="s">
        <v>701</v>
      </c>
      <c r="AA533" s="133"/>
    </row>
    <row r="534" spans="25:27" x14ac:dyDescent="0.25">
      <c r="Y534" s="185" t="s">
        <v>703</v>
      </c>
      <c r="AA534" s="133"/>
    </row>
    <row r="535" spans="25:27" x14ac:dyDescent="0.25">
      <c r="Y535" s="186" t="s">
        <v>704</v>
      </c>
      <c r="AA535" s="133"/>
    </row>
    <row r="536" spans="25:27" x14ac:dyDescent="0.25">
      <c r="Y536" s="185" t="s">
        <v>705</v>
      </c>
      <c r="AA536" s="133"/>
    </row>
    <row r="537" spans="25:27" x14ac:dyDescent="0.25">
      <c r="Y537" s="186" t="s">
        <v>707</v>
      </c>
      <c r="AA537" s="133"/>
    </row>
    <row r="538" spans="25:27" x14ac:dyDescent="0.25">
      <c r="Y538" s="185" t="s">
        <v>708</v>
      </c>
      <c r="AA538" s="133"/>
    </row>
    <row r="539" spans="25:27" x14ac:dyDescent="0.25">
      <c r="Y539" s="186" t="s">
        <v>709</v>
      </c>
      <c r="AA539" s="133"/>
    </row>
    <row r="540" spans="25:27" x14ac:dyDescent="0.25">
      <c r="Y540" s="185" t="s">
        <v>710</v>
      </c>
      <c r="AA540" s="133"/>
    </row>
    <row r="541" spans="25:27" x14ac:dyDescent="0.25">
      <c r="Y541" s="186" t="s">
        <v>711</v>
      </c>
      <c r="AA541" s="133"/>
    </row>
    <row r="542" spans="25:27" x14ac:dyDescent="0.25">
      <c r="Y542" s="185" t="s">
        <v>712</v>
      </c>
      <c r="AA542" s="133"/>
    </row>
    <row r="543" spans="25:27" x14ac:dyDescent="0.25">
      <c r="Y543" s="186" t="s">
        <v>713</v>
      </c>
      <c r="AA543" s="133"/>
    </row>
    <row r="544" spans="25:27" x14ac:dyDescent="0.25">
      <c r="Y544" s="185" t="s">
        <v>714</v>
      </c>
      <c r="AA544" s="133"/>
    </row>
    <row r="545" spans="25:27" x14ac:dyDescent="0.25">
      <c r="Y545" s="186" t="s">
        <v>715</v>
      </c>
      <c r="AA545" s="133"/>
    </row>
    <row r="546" spans="25:27" x14ac:dyDescent="0.25">
      <c r="Y546" s="185" t="s">
        <v>716</v>
      </c>
      <c r="AA546" s="133"/>
    </row>
    <row r="547" spans="25:27" x14ac:dyDescent="0.25">
      <c r="Y547" s="186" t="s">
        <v>717</v>
      </c>
      <c r="AA547" s="133"/>
    </row>
    <row r="548" spans="25:27" x14ac:dyDescent="0.25">
      <c r="Y548" s="185" t="s">
        <v>718</v>
      </c>
      <c r="AA548" s="133"/>
    </row>
    <row r="549" spans="25:27" x14ac:dyDescent="0.25">
      <c r="Y549" s="186" t="s">
        <v>719</v>
      </c>
      <c r="AA549" s="133"/>
    </row>
    <row r="550" spans="25:27" x14ac:dyDescent="0.25">
      <c r="Y550" s="185" t="s">
        <v>720</v>
      </c>
      <c r="AA550" s="133"/>
    </row>
    <row r="551" spans="25:27" x14ac:dyDescent="0.25">
      <c r="Y551" s="186" t="s">
        <v>722</v>
      </c>
      <c r="AA551" s="133"/>
    </row>
    <row r="552" spans="25:27" x14ac:dyDescent="0.25">
      <c r="Y552" s="185" t="s">
        <v>723</v>
      </c>
      <c r="AA552" s="133"/>
    </row>
    <row r="553" spans="25:27" x14ac:dyDescent="0.25">
      <c r="Y553" s="186" t="s">
        <v>724</v>
      </c>
      <c r="AA553" s="133"/>
    </row>
    <row r="554" spans="25:27" x14ac:dyDescent="0.25">
      <c r="Y554" s="185" t="s">
        <v>725</v>
      </c>
      <c r="AA554" s="133"/>
    </row>
    <row r="555" spans="25:27" x14ac:dyDescent="0.25">
      <c r="Y555" s="186" t="s">
        <v>727</v>
      </c>
      <c r="AA555" s="133"/>
    </row>
    <row r="556" spans="25:27" x14ac:dyDescent="0.25">
      <c r="Y556" s="185" t="s">
        <v>728</v>
      </c>
      <c r="AA556" s="133"/>
    </row>
    <row r="557" spans="25:27" x14ac:dyDescent="0.25">
      <c r="Y557" s="186" t="s">
        <v>729</v>
      </c>
      <c r="AA557" s="133"/>
    </row>
    <row r="558" spans="25:27" x14ac:dyDescent="0.25">
      <c r="Y558" s="185" t="s">
        <v>730</v>
      </c>
      <c r="AA558" s="133"/>
    </row>
    <row r="559" spans="25:27" x14ac:dyDescent="0.25">
      <c r="Y559" s="186" t="s">
        <v>731</v>
      </c>
      <c r="AA559" s="133"/>
    </row>
    <row r="560" spans="25:27" x14ac:dyDescent="0.25">
      <c r="Y560" s="185" t="s">
        <v>732</v>
      </c>
      <c r="AA560" s="133"/>
    </row>
    <row r="561" spans="25:27" x14ac:dyDescent="0.25">
      <c r="Y561" s="186" t="s">
        <v>733</v>
      </c>
      <c r="AA561" s="133"/>
    </row>
    <row r="562" spans="25:27" x14ac:dyDescent="0.25">
      <c r="Y562" s="185" t="s">
        <v>734</v>
      </c>
      <c r="AA562" s="133"/>
    </row>
    <row r="563" spans="25:27" x14ac:dyDescent="0.25">
      <c r="Y563" s="186" t="s">
        <v>735</v>
      </c>
      <c r="AA563" s="133"/>
    </row>
    <row r="564" spans="25:27" x14ac:dyDescent="0.25">
      <c r="Y564" s="185" t="s">
        <v>736</v>
      </c>
      <c r="AA564" s="133"/>
    </row>
    <row r="565" spans="25:27" x14ac:dyDescent="0.25">
      <c r="Y565" s="186" t="s">
        <v>737</v>
      </c>
      <c r="AA565" s="133"/>
    </row>
    <row r="566" spans="25:27" x14ac:dyDescent="0.25">
      <c r="Y566" s="185" t="s">
        <v>738</v>
      </c>
      <c r="AA566" s="133"/>
    </row>
    <row r="567" spans="25:27" x14ac:dyDescent="0.25">
      <c r="Y567" s="186" t="s">
        <v>739</v>
      </c>
      <c r="AA567" s="133"/>
    </row>
    <row r="568" spans="25:27" x14ac:dyDescent="0.25">
      <c r="Y568" s="185" t="s">
        <v>740</v>
      </c>
      <c r="AA568" s="133"/>
    </row>
    <row r="569" spans="25:27" x14ac:dyDescent="0.25">
      <c r="Y569" s="186" t="s">
        <v>741</v>
      </c>
      <c r="AA569" s="133"/>
    </row>
    <row r="570" spans="25:27" x14ac:dyDescent="0.25">
      <c r="Y570" s="185" t="s">
        <v>742</v>
      </c>
      <c r="AA570" s="133"/>
    </row>
    <row r="571" spans="25:27" x14ac:dyDescent="0.25">
      <c r="Y571" s="186" t="s">
        <v>743</v>
      </c>
      <c r="AA571" s="133"/>
    </row>
    <row r="572" spans="25:27" x14ac:dyDescent="0.25">
      <c r="Y572" s="185" t="s">
        <v>744</v>
      </c>
      <c r="AA572" s="133"/>
    </row>
    <row r="573" spans="25:27" x14ac:dyDescent="0.25">
      <c r="Y573" s="186" t="s">
        <v>745</v>
      </c>
      <c r="AA573" s="133"/>
    </row>
    <row r="574" spans="25:27" x14ac:dyDescent="0.25">
      <c r="Y574" s="185" t="s">
        <v>748</v>
      </c>
      <c r="AA574" s="133"/>
    </row>
    <row r="575" spans="25:27" x14ac:dyDescent="0.25">
      <c r="Y575" s="186" t="s">
        <v>751</v>
      </c>
      <c r="AA575" s="133"/>
    </row>
    <row r="576" spans="25:27" x14ac:dyDescent="0.25">
      <c r="Y576" s="185" t="s">
        <v>752</v>
      </c>
      <c r="AA576" s="133"/>
    </row>
    <row r="577" spans="25:27" x14ac:dyDescent="0.25">
      <c r="Y577" s="186" t="s">
        <v>754</v>
      </c>
      <c r="AA577" s="133"/>
    </row>
    <row r="578" spans="25:27" x14ac:dyDescent="0.25">
      <c r="Y578" s="185" t="s">
        <v>755</v>
      </c>
      <c r="AA578" s="133"/>
    </row>
    <row r="579" spans="25:27" x14ac:dyDescent="0.25">
      <c r="Y579" s="186" t="s">
        <v>756</v>
      </c>
      <c r="AA579" s="133"/>
    </row>
    <row r="580" spans="25:27" x14ac:dyDescent="0.25">
      <c r="Y580" s="185" t="s">
        <v>757</v>
      </c>
      <c r="AA580" s="133"/>
    </row>
    <row r="581" spans="25:27" x14ac:dyDescent="0.25">
      <c r="Y581" s="186" t="s">
        <v>758</v>
      </c>
      <c r="AA581" s="133"/>
    </row>
    <row r="582" spans="25:27" x14ac:dyDescent="0.25">
      <c r="Y582" s="185" t="s">
        <v>759</v>
      </c>
      <c r="AA582" s="133"/>
    </row>
    <row r="583" spans="25:27" x14ac:dyDescent="0.25">
      <c r="Y583" s="186" t="s">
        <v>760</v>
      </c>
      <c r="AA583" s="133"/>
    </row>
    <row r="584" spans="25:27" x14ac:dyDescent="0.25">
      <c r="Y584" s="185" t="s">
        <v>761</v>
      </c>
      <c r="AA584" s="133"/>
    </row>
    <row r="585" spans="25:27" x14ac:dyDescent="0.25">
      <c r="Y585" s="186" t="s">
        <v>762</v>
      </c>
      <c r="AA585" s="133"/>
    </row>
    <row r="586" spans="25:27" x14ac:dyDescent="0.25">
      <c r="Y586" s="185" t="s">
        <v>764</v>
      </c>
      <c r="AA586" s="133"/>
    </row>
    <row r="587" spans="25:27" x14ac:dyDescent="0.25">
      <c r="Y587" s="186" t="s">
        <v>765</v>
      </c>
      <c r="AA587" s="133"/>
    </row>
    <row r="588" spans="25:27" x14ac:dyDescent="0.25">
      <c r="Y588" s="185" t="s">
        <v>766</v>
      </c>
      <c r="AA588" s="133"/>
    </row>
    <row r="589" spans="25:27" x14ac:dyDescent="0.25">
      <c r="Y589" s="186" t="s">
        <v>768</v>
      </c>
      <c r="AA589" s="133"/>
    </row>
    <row r="590" spans="25:27" x14ac:dyDescent="0.25">
      <c r="Y590" s="185" t="s">
        <v>769</v>
      </c>
      <c r="AA590" s="133"/>
    </row>
    <row r="591" spans="25:27" x14ac:dyDescent="0.25">
      <c r="Y591" s="186" t="s">
        <v>770</v>
      </c>
      <c r="AA591" s="133"/>
    </row>
    <row r="592" spans="25:27" x14ac:dyDescent="0.25">
      <c r="Y592" s="185" t="s">
        <v>771</v>
      </c>
      <c r="AA592" s="133"/>
    </row>
    <row r="593" spans="25:27" x14ac:dyDescent="0.25">
      <c r="Y593" s="186" t="s">
        <v>772</v>
      </c>
      <c r="AA593" s="133"/>
    </row>
    <row r="594" spans="25:27" x14ac:dyDescent="0.25">
      <c r="Y594" s="185" t="s">
        <v>774</v>
      </c>
      <c r="AA594" s="133"/>
    </row>
    <row r="595" spans="25:27" x14ac:dyDescent="0.25">
      <c r="Y595" s="186" t="s">
        <v>775</v>
      </c>
      <c r="AA595" s="133"/>
    </row>
    <row r="596" spans="25:27" x14ac:dyDescent="0.25">
      <c r="Y596" s="185" t="s">
        <v>776</v>
      </c>
      <c r="AA596" s="133"/>
    </row>
    <row r="597" spans="25:27" x14ac:dyDescent="0.25">
      <c r="Y597" s="186" t="s">
        <v>777</v>
      </c>
      <c r="AA597" s="133"/>
    </row>
    <row r="598" spans="25:27" x14ac:dyDescent="0.25">
      <c r="Y598" s="185" t="s">
        <v>778</v>
      </c>
      <c r="AA598" s="133"/>
    </row>
    <row r="599" spans="25:27" x14ac:dyDescent="0.25">
      <c r="Y599" s="186" t="s">
        <v>779</v>
      </c>
      <c r="AA599" s="133"/>
    </row>
    <row r="600" spans="25:27" x14ac:dyDescent="0.25">
      <c r="Y600" s="185" t="s">
        <v>780</v>
      </c>
      <c r="AA600" s="133"/>
    </row>
    <row r="601" spans="25:27" x14ac:dyDescent="0.25">
      <c r="Y601" s="186" t="s">
        <v>781</v>
      </c>
      <c r="AA601" s="133"/>
    </row>
    <row r="602" spans="25:27" x14ac:dyDescent="0.25">
      <c r="Y602" s="185" t="s">
        <v>782</v>
      </c>
      <c r="AA602" s="133"/>
    </row>
    <row r="603" spans="25:27" x14ac:dyDescent="0.25">
      <c r="Y603" s="186" t="s">
        <v>783</v>
      </c>
      <c r="AA603" s="133"/>
    </row>
    <row r="604" spans="25:27" x14ac:dyDescent="0.25">
      <c r="Y604" s="185" t="s">
        <v>784</v>
      </c>
      <c r="AA604" s="133"/>
    </row>
    <row r="605" spans="25:27" x14ac:dyDescent="0.25">
      <c r="Y605" s="186" t="s">
        <v>785</v>
      </c>
      <c r="AA605" s="133"/>
    </row>
    <row r="606" spans="25:27" x14ac:dyDescent="0.25">
      <c r="Y606" s="185" t="s">
        <v>786</v>
      </c>
      <c r="AA606" s="133"/>
    </row>
    <row r="607" spans="25:27" x14ac:dyDescent="0.25">
      <c r="Y607" s="186" t="s">
        <v>787</v>
      </c>
      <c r="AA607" s="133"/>
    </row>
    <row r="608" spans="25:27" x14ac:dyDescent="0.25">
      <c r="Y608" s="185" t="s">
        <v>788</v>
      </c>
      <c r="AA608" s="133"/>
    </row>
    <row r="609" spans="25:27" x14ac:dyDescent="0.25">
      <c r="Y609" s="186" t="s">
        <v>790</v>
      </c>
      <c r="AA609" s="133"/>
    </row>
    <row r="610" spans="25:27" x14ac:dyDescent="0.25">
      <c r="Y610" s="185" t="s">
        <v>791</v>
      </c>
      <c r="AA610" s="133"/>
    </row>
    <row r="611" spans="25:27" x14ac:dyDescent="0.25">
      <c r="Y611" s="186" t="s">
        <v>792</v>
      </c>
      <c r="AA611" s="133"/>
    </row>
    <row r="612" spans="25:27" x14ac:dyDescent="0.25">
      <c r="Y612" s="185" t="s">
        <v>793</v>
      </c>
      <c r="AA612" s="133"/>
    </row>
    <row r="613" spans="25:27" x14ac:dyDescent="0.25">
      <c r="Y613" s="186" t="s">
        <v>794</v>
      </c>
      <c r="AA613" s="133"/>
    </row>
    <row r="614" spans="25:27" x14ac:dyDescent="0.25">
      <c r="Y614" s="185" t="s">
        <v>795</v>
      </c>
      <c r="AA614" s="133"/>
    </row>
    <row r="615" spans="25:27" x14ac:dyDescent="0.25">
      <c r="Y615" s="186" t="s">
        <v>796</v>
      </c>
      <c r="AA615" s="133"/>
    </row>
    <row r="616" spans="25:27" x14ac:dyDescent="0.25">
      <c r="Y616" s="185" t="s">
        <v>797</v>
      </c>
      <c r="AA616" s="133"/>
    </row>
    <row r="617" spans="25:27" x14ac:dyDescent="0.25">
      <c r="Y617" s="186" t="s">
        <v>798</v>
      </c>
      <c r="AA617" s="133"/>
    </row>
    <row r="618" spans="25:27" x14ac:dyDescent="0.25">
      <c r="Y618" s="185" t="s">
        <v>799</v>
      </c>
      <c r="AA618" s="133"/>
    </row>
    <row r="619" spans="25:27" x14ac:dyDescent="0.25">
      <c r="Y619" s="186" t="s">
        <v>800</v>
      </c>
      <c r="AA619" s="133"/>
    </row>
    <row r="620" spans="25:27" x14ac:dyDescent="0.25">
      <c r="Y620" s="185" t="s">
        <v>803</v>
      </c>
      <c r="AA620" s="133"/>
    </row>
    <row r="621" spans="25:27" x14ac:dyDescent="0.25">
      <c r="Y621" s="186" t="s">
        <v>804</v>
      </c>
      <c r="AA621" s="133"/>
    </row>
    <row r="622" spans="25:27" x14ac:dyDescent="0.25">
      <c r="Y622" s="185" t="s">
        <v>805</v>
      </c>
      <c r="AA622" s="133"/>
    </row>
    <row r="623" spans="25:27" x14ac:dyDescent="0.25">
      <c r="Y623" s="186" t="s">
        <v>806</v>
      </c>
      <c r="AA623" s="133"/>
    </row>
    <row r="624" spans="25:27" x14ac:dyDescent="0.25">
      <c r="Y624" s="185" t="s">
        <v>807</v>
      </c>
      <c r="AA624" s="133"/>
    </row>
    <row r="625" spans="25:27" x14ac:dyDescent="0.25">
      <c r="Y625" s="186" t="s">
        <v>808</v>
      </c>
      <c r="AA625" s="133"/>
    </row>
    <row r="626" spans="25:27" x14ac:dyDescent="0.25">
      <c r="Y626" s="185" t="s">
        <v>809</v>
      </c>
      <c r="AA626" s="133"/>
    </row>
    <row r="627" spans="25:27" x14ac:dyDescent="0.25">
      <c r="Y627" s="186" t="s">
        <v>810</v>
      </c>
      <c r="AA627" s="133"/>
    </row>
    <row r="628" spans="25:27" x14ac:dyDescent="0.25">
      <c r="Y628" s="185" t="s">
        <v>813</v>
      </c>
      <c r="AA628" s="133"/>
    </row>
    <row r="629" spans="25:27" x14ac:dyDescent="0.25">
      <c r="Y629" s="186" t="s">
        <v>814</v>
      </c>
      <c r="AA629" s="133"/>
    </row>
    <row r="630" spans="25:27" x14ac:dyDescent="0.25">
      <c r="Y630" s="185" t="s">
        <v>815</v>
      </c>
      <c r="AA630" s="133"/>
    </row>
    <row r="631" spans="25:27" x14ac:dyDescent="0.25">
      <c r="Y631" s="186" t="s">
        <v>816</v>
      </c>
      <c r="AA631" s="133"/>
    </row>
    <row r="632" spans="25:27" x14ac:dyDescent="0.25">
      <c r="Y632" s="185" t="s">
        <v>817</v>
      </c>
      <c r="AA632" s="133"/>
    </row>
    <row r="633" spans="25:27" x14ac:dyDescent="0.25">
      <c r="Y633" s="186" t="s">
        <v>818</v>
      </c>
      <c r="AA633" s="133"/>
    </row>
    <row r="634" spans="25:27" x14ac:dyDescent="0.25">
      <c r="Y634" s="185" t="s">
        <v>819</v>
      </c>
      <c r="AA634" s="133"/>
    </row>
    <row r="635" spans="25:27" x14ac:dyDescent="0.25">
      <c r="Y635" s="186" t="s">
        <v>820</v>
      </c>
      <c r="AA635" s="133"/>
    </row>
    <row r="636" spans="25:27" x14ac:dyDescent="0.25">
      <c r="Y636" s="185" t="s">
        <v>821</v>
      </c>
      <c r="AA636" s="133"/>
    </row>
    <row r="637" spans="25:27" x14ac:dyDescent="0.25">
      <c r="Y637" s="186" t="s">
        <v>822</v>
      </c>
      <c r="AA637" s="133"/>
    </row>
    <row r="638" spans="25:27" x14ac:dyDescent="0.25">
      <c r="Y638" s="185" t="s">
        <v>823</v>
      </c>
      <c r="AA638" s="133"/>
    </row>
    <row r="639" spans="25:27" x14ac:dyDescent="0.25">
      <c r="Y639" s="186" t="s">
        <v>824</v>
      </c>
      <c r="AA639" s="133"/>
    </row>
    <row r="640" spans="25:27" x14ac:dyDescent="0.25">
      <c r="Y640" s="185" t="s">
        <v>825</v>
      </c>
      <c r="AA640" s="133"/>
    </row>
    <row r="641" spans="25:27" x14ac:dyDescent="0.25">
      <c r="Y641" s="186" t="s">
        <v>827</v>
      </c>
      <c r="AA641" s="133"/>
    </row>
    <row r="642" spans="25:27" x14ac:dyDescent="0.25">
      <c r="Y642" s="185" t="s">
        <v>830</v>
      </c>
      <c r="AA642" s="133"/>
    </row>
    <row r="643" spans="25:27" x14ac:dyDescent="0.25">
      <c r="Y643" s="186" t="s">
        <v>831</v>
      </c>
      <c r="AA643" s="133"/>
    </row>
    <row r="644" spans="25:27" x14ac:dyDescent="0.25">
      <c r="Y644" s="185" t="s">
        <v>832</v>
      </c>
      <c r="AA644" s="133"/>
    </row>
    <row r="645" spans="25:27" x14ac:dyDescent="0.25">
      <c r="Y645" s="186" t="s">
        <v>833</v>
      </c>
      <c r="AA645" s="133"/>
    </row>
    <row r="646" spans="25:27" x14ac:dyDescent="0.25">
      <c r="Y646" s="185" t="s">
        <v>834</v>
      </c>
      <c r="AA646" s="133"/>
    </row>
    <row r="647" spans="25:27" x14ac:dyDescent="0.25">
      <c r="Y647" s="186" t="s">
        <v>835</v>
      </c>
      <c r="AA647" s="133"/>
    </row>
    <row r="648" spans="25:27" x14ac:dyDescent="0.25">
      <c r="Y648" s="185" t="s">
        <v>836</v>
      </c>
      <c r="AA648" s="133"/>
    </row>
    <row r="649" spans="25:27" x14ac:dyDescent="0.25">
      <c r="Y649" s="186" t="s">
        <v>837</v>
      </c>
      <c r="AA649" s="133"/>
    </row>
    <row r="650" spans="25:27" x14ac:dyDescent="0.25">
      <c r="Y650" s="185" t="s">
        <v>838</v>
      </c>
      <c r="AA650" s="133"/>
    </row>
    <row r="651" spans="25:27" x14ac:dyDescent="0.25">
      <c r="Y651" s="186" t="s">
        <v>839</v>
      </c>
      <c r="AA651" s="133"/>
    </row>
    <row r="652" spans="25:27" x14ac:dyDescent="0.25">
      <c r="Y652" s="185" t="s">
        <v>840</v>
      </c>
      <c r="AA652" s="133"/>
    </row>
    <row r="653" spans="25:27" x14ac:dyDescent="0.25">
      <c r="Y653" s="186" t="s">
        <v>841</v>
      </c>
      <c r="AA653" s="133"/>
    </row>
    <row r="654" spans="25:27" x14ac:dyDescent="0.25">
      <c r="Y654" s="185" t="s">
        <v>842</v>
      </c>
      <c r="AA654" s="133"/>
    </row>
    <row r="655" spans="25:27" x14ac:dyDescent="0.25">
      <c r="Y655" s="186" t="s">
        <v>844</v>
      </c>
      <c r="AA655" s="133"/>
    </row>
    <row r="656" spans="25:27" x14ac:dyDescent="0.25">
      <c r="Y656" s="185" t="s">
        <v>845</v>
      </c>
      <c r="AA656" s="133"/>
    </row>
    <row r="657" spans="25:27" x14ac:dyDescent="0.25">
      <c r="Y657" s="186" t="s">
        <v>846</v>
      </c>
      <c r="AA657" s="133"/>
    </row>
    <row r="658" spans="25:27" x14ac:dyDescent="0.25">
      <c r="Y658" s="185" t="s">
        <v>847</v>
      </c>
      <c r="AA658" s="133"/>
    </row>
    <row r="659" spans="25:27" x14ac:dyDescent="0.25">
      <c r="Y659" s="186" t="s">
        <v>849</v>
      </c>
      <c r="AA659" s="133"/>
    </row>
    <row r="660" spans="25:27" x14ac:dyDescent="0.25">
      <c r="Y660" s="185" t="s">
        <v>852</v>
      </c>
      <c r="AA660" s="133"/>
    </row>
    <row r="661" spans="25:27" x14ac:dyDescent="0.25">
      <c r="Y661" s="186" t="s">
        <v>853</v>
      </c>
      <c r="AA661" s="133"/>
    </row>
    <row r="662" spans="25:27" x14ac:dyDescent="0.25">
      <c r="Y662" s="185" t="s">
        <v>855</v>
      </c>
      <c r="AA662" s="133"/>
    </row>
    <row r="663" spans="25:27" x14ac:dyDescent="0.25">
      <c r="Y663" s="186" t="s">
        <v>856</v>
      </c>
      <c r="AA663" s="133"/>
    </row>
    <row r="664" spans="25:27" x14ac:dyDescent="0.25">
      <c r="Y664" s="185" t="s">
        <v>857</v>
      </c>
      <c r="AA664" s="133"/>
    </row>
    <row r="665" spans="25:27" x14ac:dyDescent="0.25">
      <c r="Y665" s="186" t="s">
        <v>858</v>
      </c>
      <c r="AA665" s="133"/>
    </row>
    <row r="666" spans="25:27" x14ac:dyDescent="0.25">
      <c r="Y666" s="185" t="s">
        <v>859</v>
      </c>
      <c r="AA666" s="133"/>
    </row>
    <row r="667" spans="25:27" x14ac:dyDescent="0.25">
      <c r="Y667" s="186" t="s">
        <v>860</v>
      </c>
      <c r="AA667" s="133"/>
    </row>
    <row r="668" spans="25:27" x14ac:dyDescent="0.25">
      <c r="Y668" s="185" t="s">
        <v>861</v>
      </c>
      <c r="AA668" s="133"/>
    </row>
    <row r="669" spans="25:27" x14ac:dyDescent="0.25">
      <c r="Y669" s="186" t="s">
        <v>862</v>
      </c>
      <c r="AA669" s="133"/>
    </row>
    <row r="670" spans="25:27" x14ac:dyDescent="0.25">
      <c r="Y670" s="185" t="s">
        <v>864</v>
      </c>
      <c r="AA670" s="133"/>
    </row>
    <row r="671" spans="25:27" x14ac:dyDescent="0.25">
      <c r="Y671" s="186" t="s">
        <v>865</v>
      </c>
      <c r="AA671" s="133"/>
    </row>
    <row r="672" spans="25:27" x14ac:dyDescent="0.25">
      <c r="Y672" s="185" t="s">
        <v>866</v>
      </c>
      <c r="AA672" s="133"/>
    </row>
    <row r="673" spans="25:27" x14ac:dyDescent="0.25">
      <c r="Y673" s="186" t="s">
        <v>867</v>
      </c>
      <c r="AA673" s="133"/>
    </row>
    <row r="674" spans="25:27" x14ac:dyDescent="0.25">
      <c r="Y674" s="185" t="s">
        <v>869</v>
      </c>
      <c r="AA674" s="133"/>
    </row>
    <row r="675" spans="25:27" x14ac:dyDescent="0.25">
      <c r="Y675" s="186" t="s">
        <v>871</v>
      </c>
      <c r="AA675" s="133"/>
    </row>
    <row r="676" spans="25:27" x14ac:dyDescent="0.25">
      <c r="Y676" s="185" t="s">
        <v>873</v>
      </c>
      <c r="AA676" s="133"/>
    </row>
    <row r="677" spans="25:27" x14ac:dyDescent="0.25">
      <c r="Y677" s="186" t="s">
        <v>874</v>
      </c>
      <c r="AA677" s="133"/>
    </row>
    <row r="678" spans="25:27" x14ac:dyDescent="0.25">
      <c r="Y678" s="185" t="s">
        <v>875</v>
      </c>
      <c r="AA678" s="133"/>
    </row>
    <row r="679" spans="25:27" x14ac:dyDescent="0.25">
      <c r="Y679" s="186" t="s">
        <v>879</v>
      </c>
      <c r="AA679" s="133"/>
    </row>
    <row r="680" spans="25:27" x14ac:dyDescent="0.25">
      <c r="Y680" s="185" t="s">
        <v>889</v>
      </c>
      <c r="AA680" s="133"/>
    </row>
    <row r="681" spans="25:27" x14ac:dyDescent="0.25">
      <c r="Y681" s="186" t="s">
        <v>890</v>
      </c>
      <c r="AA681" s="133"/>
    </row>
    <row r="682" spans="25:27" x14ac:dyDescent="0.25">
      <c r="Y682" s="185" t="s">
        <v>893</v>
      </c>
      <c r="AA682" s="133"/>
    </row>
    <row r="683" spans="25:27" x14ac:dyDescent="0.25">
      <c r="Y683" s="186" t="s">
        <v>896</v>
      </c>
      <c r="AA683" s="133"/>
    </row>
    <row r="684" spans="25:27" x14ac:dyDescent="0.25">
      <c r="Y684" s="185" t="s">
        <v>897</v>
      </c>
      <c r="AA684" s="133"/>
    </row>
    <row r="685" spans="25:27" x14ac:dyDescent="0.25">
      <c r="Y685" s="186" t="s">
        <v>898</v>
      </c>
      <c r="AA685" s="133"/>
    </row>
    <row r="686" spans="25:27" x14ac:dyDescent="0.25">
      <c r="Y686" s="185" t="s">
        <v>899</v>
      </c>
      <c r="AA686" s="133"/>
    </row>
    <row r="687" spans="25:27" x14ac:dyDescent="0.25">
      <c r="Y687" s="186" t="s">
        <v>900</v>
      </c>
      <c r="AA687" s="133"/>
    </row>
    <row r="688" spans="25:27" x14ac:dyDescent="0.25">
      <c r="Y688" s="185" t="s">
        <v>901</v>
      </c>
      <c r="AA688" s="133"/>
    </row>
    <row r="689" spans="25:27" x14ac:dyDescent="0.25">
      <c r="Y689" s="186" t="s">
        <v>903</v>
      </c>
      <c r="AA689" s="133"/>
    </row>
    <row r="690" spans="25:27" x14ac:dyDescent="0.25">
      <c r="Y690" s="185" t="s">
        <v>905</v>
      </c>
      <c r="AA690" s="133"/>
    </row>
    <row r="691" spans="25:27" x14ac:dyDescent="0.25">
      <c r="Y691" s="186" t="s">
        <v>906</v>
      </c>
      <c r="AA691" s="133"/>
    </row>
    <row r="692" spans="25:27" x14ac:dyDescent="0.25">
      <c r="Y692" s="185" t="s">
        <v>907</v>
      </c>
      <c r="AA692" s="133"/>
    </row>
    <row r="693" spans="25:27" x14ac:dyDescent="0.25">
      <c r="Y693" s="186" t="s">
        <v>909</v>
      </c>
      <c r="AA693" s="133"/>
    </row>
    <row r="694" spans="25:27" x14ac:dyDescent="0.25">
      <c r="Y694" s="185" t="s">
        <v>910</v>
      </c>
      <c r="AA694" s="133"/>
    </row>
    <row r="695" spans="25:27" x14ac:dyDescent="0.25">
      <c r="Y695" s="186" t="s">
        <v>912</v>
      </c>
      <c r="AA695" s="133"/>
    </row>
    <row r="696" spans="25:27" x14ac:dyDescent="0.25">
      <c r="Y696" s="185" t="s">
        <v>913</v>
      </c>
      <c r="AA696" s="133"/>
    </row>
    <row r="697" spans="25:27" x14ac:dyDescent="0.25">
      <c r="Y697" s="186" t="s">
        <v>914</v>
      </c>
      <c r="AA697" s="133"/>
    </row>
    <row r="698" spans="25:27" x14ac:dyDescent="0.25">
      <c r="Y698" s="185" t="s">
        <v>915</v>
      </c>
      <c r="AA698" s="133"/>
    </row>
    <row r="699" spans="25:27" x14ac:dyDescent="0.25">
      <c r="Y699" s="186" t="s">
        <v>916</v>
      </c>
      <c r="AA699" s="133"/>
    </row>
    <row r="700" spans="25:27" x14ac:dyDescent="0.25">
      <c r="Y700" s="185" t="s">
        <v>918</v>
      </c>
      <c r="AA700" s="133"/>
    </row>
    <row r="701" spans="25:27" x14ac:dyDescent="0.25">
      <c r="Y701" s="186" t="s">
        <v>919</v>
      </c>
      <c r="AA701" s="133"/>
    </row>
    <row r="702" spans="25:27" x14ac:dyDescent="0.25">
      <c r="Y702" s="185" t="s">
        <v>920</v>
      </c>
      <c r="AA702" s="133"/>
    </row>
    <row r="703" spans="25:27" x14ac:dyDescent="0.25">
      <c r="Y703" s="186" t="s">
        <v>921</v>
      </c>
      <c r="AA703" s="133"/>
    </row>
    <row r="704" spans="25:27" x14ac:dyDescent="0.25">
      <c r="Y704" s="185" t="s">
        <v>922</v>
      </c>
      <c r="AA704" s="133"/>
    </row>
    <row r="705" spans="25:27" x14ac:dyDescent="0.25">
      <c r="Y705" s="186" t="s">
        <v>923</v>
      </c>
      <c r="AA705" s="133"/>
    </row>
    <row r="706" spans="25:27" x14ac:dyDescent="0.25">
      <c r="Y706" s="185" t="s">
        <v>924</v>
      </c>
      <c r="AA706" s="133"/>
    </row>
    <row r="707" spans="25:27" x14ac:dyDescent="0.25">
      <c r="Y707" s="186" t="s">
        <v>925</v>
      </c>
      <c r="AA707" s="133"/>
    </row>
    <row r="708" spans="25:27" x14ac:dyDescent="0.25">
      <c r="Y708" s="185" t="s">
        <v>926</v>
      </c>
      <c r="AA708" s="133"/>
    </row>
    <row r="709" spans="25:27" x14ac:dyDescent="0.25">
      <c r="Y709" s="186" t="s">
        <v>928</v>
      </c>
      <c r="AA709" s="133"/>
    </row>
    <row r="710" spans="25:27" x14ac:dyDescent="0.25">
      <c r="Y710" s="185" t="s">
        <v>929</v>
      </c>
      <c r="AA710" s="133"/>
    </row>
    <row r="711" spans="25:27" x14ac:dyDescent="0.25">
      <c r="Y711" s="186" t="s">
        <v>930</v>
      </c>
      <c r="AA711" s="133"/>
    </row>
    <row r="712" spans="25:27" x14ac:dyDescent="0.25">
      <c r="Y712" s="185" t="s">
        <v>931</v>
      </c>
      <c r="AA712" s="133"/>
    </row>
    <row r="713" spans="25:27" x14ac:dyDescent="0.25">
      <c r="Y713" s="186" t="s">
        <v>932</v>
      </c>
      <c r="AA713" s="133"/>
    </row>
    <row r="714" spans="25:27" x14ac:dyDescent="0.25">
      <c r="Y714" s="185" t="s">
        <v>933</v>
      </c>
      <c r="AA714" s="133"/>
    </row>
    <row r="715" spans="25:27" x14ac:dyDescent="0.25">
      <c r="Y715" s="186" t="s">
        <v>934</v>
      </c>
      <c r="AA715" s="133"/>
    </row>
    <row r="716" spans="25:27" x14ac:dyDescent="0.25">
      <c r="Y716" s="185" t="s">
        <v>935</v>
      </c>
      <c r="AA716" s="133"/>
    </row>
    <row r="717" spans="25:27" x14ac:dyDescent="0.25">
      <c r="Y717" s="186" t="s">
        <v>936</v>
      </c>
      <c r="AA717" s="133"/>
    </row>
    <row r="718" spans="25:27" x14ac:dyDescent="0.25">
      <c r="Y718" s="185" t="s">
        <v>937</v>
      </c>
      <c r="AA718" s="133"/>
    </row>
    <row r="719" spans="25:27" x14ac:dyDescent="0.25">
      <c r="Y719" s="186" t="s">
        <v>938</v>
      </c>
      <c r="AA719" s="133"/>
    </row>
    <row r="720" spans="25:27" x14ac:dyDescent="0.25">
      <c r="Y720" s="185" t="s">
        <v>940</v>
      </c>
      <c r="AA720" s="133"/>
    </row>
    <row r="721" spans="25:27" x14ac:dyDescent="0.25">
      <c r="Y721" s="186" t="s">
        <v>941</v>
      </c>
      <c r="AA721" s="133"/>
    </row>
    <row r="722" spans="25:27" x14ac:dyDescent="0.25">
      <c r="Y722" s="185" t="s">
        <v>942</v>
      </c>
      <c r="AA722" s="133"/>
    </row>
    <row r="723" spans="25:27" x14ac:dyDescent="0.25">
      <c r="Y723" s="186" t="s">
        <v>943</v>
      </c>
      <c r="AA723" s="133"/>
    </row>
    <row r="724" spans="25:27" x14ac:dyDescent="0.25">
      <c r="Y724" s="185" t="s">
        <v>944</v>
      </c>
      <c r="AA724" s="133"/>
    </row>
    <row r="725" spans="25:27" x14ac:dyDescent="0.25">
      <c r="Y725" s="186" t="s">
        <v>946</v>
      </c>
      <c r="AA725" s="133"/>
    </row>
    <row r="726" spans="25:27" x14ac:dyDescent="0.25">
      <c r="Y726" s="185" t="s">
        <v>947</v>
      </c>
      <c r="AA726" s="133"/>
    </row>
    <row r="727" spans="25:27" x14ac:dyDescent="0.25">
      <c r="Y727" s="186" t="s">
        <v>948</v>
      </c>
      <c r="AA727" s="133"/>
    </row>
    <row r="728" spans="25:27" x14ac:dyDescent="0.25">
      <c r="Y728" s="185" t="s">
        <v>949</v>
      </c>
      <c r="AA728" s="133"/>
    </row>
    <row r="729" spans="25:27" x14ac:dyDescent="0.25">
      <c r="Y729" s="186" t="s">
        <v>950</v>
      </c>
      <c r="AA729" s="133"/>
    </row>
    <row r="730" spans="25:27" x14ac:dyDescent="0.25">
      <c r="Y730" s="185" t="s">
        <v>951</v>
      </c>
      <c r="AA730" s="133"/>
    </row>
    <row r="731" spans="25:27" x14ac:dyDescent="0.25">
      <c r="Y731" s="186" t="s">
        <v>952</v>
      </c>
      <c r="AA731" s="133"/>
    </row>
    <row r="732" spans="25:27" x14ac:dyDescent="0.25">
      <c r="Y732" s="185" t="s">
        <v>953</v>
      </c>
      <c r="AA732" s="133"/>
    </row>
    <row r="733" spans="25:27" x14ac:dyDescent="0.25">
      <c r="Y733" s="186" t="s">
        <v>954</v>
      </c>
      <c r="AA733" s="133"/>
    </row>
    <row r="734" spans="25:27" x14ac:dyDescent="0.25">
      <c r="Y734" s="185" t="s">
        <v>955</v>
      </c>
      <c r="AA734" s="133"/>
    </row>
    <row r="735" spans="25:27" x14ac:dyDescent="0.25">
      <c r="Y735" s="186" t="s">
        <v>956</v>
      </c>
      <c r="AA735" s="133"/>
    </row>
    <row r="736" spans="25:27" x14ac:dyDescent="0.25">
      <c r="Y736" s="185" t="s">
        <v>958</v>
      </c>
      <c r="AA736" s="133"/>
    </row>
    <row r="737" spans="25:27" x14ac:dyDescent="0.25">
      <c r="Y737" s="186" t="s">
        <v>1905</v>
      </c>
      <c r="AA737" s="133"/>
    </row>
    <row r="738" spans="25:27" x14ac:dyDescent="0.25">
      <c r="Y738" s="185" t="s">
        <v>960</v>
      </c>
      <c r="AA738" s="133"/>
    </row>
    <row r="739" spans="25:27" x14ac:dyDescent="0.25">
      <c r="Y739" s="186" t="s">
        <v>961</v>
      </c>
      <c r="AA739" s="133"/>
    </row>
    <row r="740" spans="25:27" x14ac:dyDescent="0.25">
      <c r="Y740" s="185" t="s">
        <v>962</v>
      </c>
      <c r="AA740" s="133"/>
    </row>
    <row r="741" spans="25:27" x14ac:dyDescent="0.25">
      <c r="Y741" s="186" t="s">
        <v>963</v>
      </c>
      <c r="AA741" s="133"/>
    </row>
    <row r="742" spans="25:27" x14ac:dyDescent="0.25">
      <c r="Y742" s="185" t="s">
        <v>964</v>
      </c>
      <c r="AA742" s="133"/>
    </row>
    <row r="743" spans="25:27" x14ac:dyDescent="0.25">
      <c r="Y743" s="186" t="s">
        <v>966</v>
      </c>
      <c r="AA743" s="133"/>
    </row>
    <row r="744" spans="25:27" x14ac:dyDescent="0.25">
      <c r="Y744" s="185" t="s">
        <v>967</v>
      </c>
      <c r="AA744" s="133"/>
    </row>
    <row r="745" spans="25:27" x14ac:dyDescent="0.25">
      <c r="Y745" s="186" t="s">
        <v>968</v>
      </c>
      <c r="AA745" s="133"/>
    </row>
    <row r="746" spans="25:27" x14ac:dyDescent="0.25">
      <c r="Y746" s="185" t="s">
        <v>969</v>
      </c>
      <c r="AA746" s="133"/>
    </row>
    <row r="747" spans="25:27" x14ac:dyDescent="0.25">
      <c r="Y747" s="186" t="s">
        <v>970</v>
      </c>
      <c r="AA747" s="133"/>
    </row>
    <row r="748" spans="25:27" x14ac:dyDescent="0.25">
      <c r="Y748" s="185" t="s">
        <v>971</v>
      </c>
      <c r="AA748" s="133"/>
    </row>
    <row r="749" spans="25:27" x14ac:dyDescent="0.25">
      <c r="Y749" s="186" t="s">
        <v>972</v>
      </c>
      <c r="AA749" s="133"/>
    </row>
    <row r="750" spans="25:27" x14ac:dyDescent="0.25">
      <c r="Y750" s="185" t="s">
        <v>973</v>
      </c>
      <c r="AA750" s="133"/>
    </row>
    <row r="751" spans="25:27" x14ac:dyDescent="0.25">
      <c r="Y751" s="186" t="s">
        <v>974</v>
      </c>
      <c r="AA751" s="133"/>
    </row>
    <row r="752" spans="25:27" x14ac:dyDescent="0.25">
      <c r="Y752" s="185" t="s">
        <v>975</v>
      </c>
      <c r="AA752" s="133"/>
    </row>
    <row r="753" spans="25:27" x14ac:dyDescent="0.25">
      <c r="Y753" s="186" t="s">
        <v>976</v>
      </c>
      <c r="AA753" s="133"/>
    </row>
    <row r="754" spans="25:27" x14ac:dyDescent="0.25">
      <c r="Y754" s="185" t="s">
        <v>977</v>
      </c>
      <c r="AA754" s="133"/>
    </row>
    <row r="755" spans="25:27" x14ac:dyDescent="0.25">
      <c r="Y755" s="186" t="s">
        <v>978</v>
      </c>
      <c r="AA755" s="133"/>
    </row>
    <row r="756" spans="25:27" x14ac:dyDescent="0.25">
      <c r="Y756" s="185" t="s">
        <v>979</v>
      </c>
      <c r="AA756" s="133"/>
    </row>
    <row r="757" spans="25:27" x14ac:dyDescent="0.25">
      <c r="Y757" s="186" t="s">
        <v>980</v>
      </c>
      <c r="AA757" s="133"/>
    </row>
    <row r="758" spans="25:27" x14ac:dyDescent="0.25">
      <c r="Y758" s="185" t="s">
        <v>981</v>
      </c>
      <c r="AA758" s="133"/>
    </row>
    <row r="759" spans="25:27" x14ac:dyDescent="0.25">
      <c r="Y759" s="186" t="s">
        <v>982</v>
      </c>
      <c r="AA759" s="133"/>
    </row>
    <row r="760" spans="25:27" x14ac:dyDescent="0.25">
      <c r="Y760" s="185" t="s">
        <v>983</v>
      </c>
      <c r="AA760" s="133"/>
    </row>
    <row r="761" spans="25:27" x14ac:dyDescent="0.25">
      <c r="Y761" s="186" t="s">
        <v>984</v>
      </c>
      <c r="AA761" s="133"/>
    </row>
    <row r="762" spans="25:27" x14ac:dyDescent="0.25">
      <c r="Y762" s="185" t="s">
        <v>985</v>
      </c>
      <c r="AA762" s="133"/>
    </row>
    <row r="763" spans="25:27" x14ac:dyDescent="0.25">
      <c r="Y763" s="186" t="s">
        <v>986</v>
      </c>
      <c r="AA763" s="133"/>
    </row>
    <row r="764" spans="25:27" x14ac:dyDescent="0.25">
      <c r="Y764" s="185" t="s">
        <v>987</v>
      </c>
      <c r="AA764" s="133"/>
    </row>
    <row r="765" spans="25:27" x14ac:dyDescent="0.25">
      <c r="Y765" s="186" t="s">
        <v>988</v>
      </c>
      <c r="AA765" s="133"/>
    </row>
    <row r="766" spans="25:27" x14ac:dyDescent="0.25">
      <c r="Y766" s="185" t="s">
        <v>989</v>
      </c>
      <c r="AA766" s="133"/>
    </row>
    <row r="767" spans="25:27" x14ac:dyDescent="0.25">
      <c r="Y767" s="186" t="s">
        <v>991</v>
      </c>
      <c r="AA767" s="133"/>
    </row>
    <row r="768" spans="25:27" x14ac:dyDescent="0.25">
      <c r="Y768" s="185" t="s">
        <v>992</v>
      </c>
      <c r="AA768" s="133"/>
    </row>
    <row r="769" spans="25:27" x14ac:dyDescent="0.25">
      <c r="Y769" s="186" t="s">
        <v>993</v>
      </c>
      <c r="AA769" s="133"/>
    </row>
    <row r="770" spans="25:27" x14ac:dyDescent="0.25">
      <c r="Y770" s="185" t="s">
        <v>994</v>
      </c>
      <c r="AA770" s="133"/>
    </row>
    <row r="771" spans="25:27" x14ac:dyDescent="0.25">
      <c r="Y771" s="186" t="s">
        <v>995</v>
      </c>
      <c r="AA771" s="133"/>
    </row>
    <row r="772" spans="25:27" x14ac:dyDescent="0.25">
      <c r="Y772" s="185" t="s">
        <v>996</v>
      </c>
      <c r="AA772" s="133"/>
    </row>
    <row r="773" spans="25:27" x14ac:dyDescent="0.25">
      <c r="Y773" s="186" t="s">
        <v>997</v>
      </c>
      <c r="AA773" s="133"/>
    </row>
    <row r="774" spans="25:27" x14ac:dyDescent="0.25">
      <c r="Y774" s="185" t="s">
        <v>998</v>
      </c>
      <c r="AA774" s="133"/>
    </row>
    <row r="775" spans="25:27" x14ac:dyDescent="0.25">
      <c r="Y775" s="186" t="s">
        <v>999</v>
      </c>
      <c r="AA775" s="133"/>
    </row>
    <row r="776" spans="25:27" x14ac:dyDescent="0.25">
      <c r="Y776" s="185" t="s">
        <v>1000</v>
      </c>
      <c r="AA776" s="133"/>
    </row>
    <row r="777" spans="25:27" x14ac:dyDescent="0.25">
      <c r="Y777" s="186" t="s">
        <v>1001</v>
      </c>
      <c r="AA777" s="133"/>
    </row>
    <row r="778" spans="25:27" x14ac:dyDescent="0.25">
      <c r="Y778" s="185" t="s">
        <v>1002</v>
      </c>
      <c r="AA778" s="133"/>
    </row>
    <row r="779" spans="25:27" x14ac:dyDescent="0.25">
      <c r="Y779" s="186" t="s">
        <v>1003</v>
      </c>
      <c r="AA779" s="133"/>
    </row>
    <row r="780" spans="25:27" x14ac:dyDescent="0.25">
      <c r="Y780" s="185" t="s">
        <v>1004</v>
      </c>
      <c r="AA780" s="133"/>
    </row>
    <row r="781" spans="25:27" x14ac:dyDescent="0.25">
      <c r="Y781" s="186" t="s">
        <v>1005</v>
      </c>
      <c r="AA781" s="133"/>
    </row>
    <row r="782" spans="25:27" x14ac:dyDescent="0.25">
      <c r="Y782" s="185" t="s">
        <v>1006</v>
      </c>
      <c r="AA782" s="133"/>
    </row>
    <row r="783" spans="25:27" x14ac:dyDescent="0.25">
      <c r="Y783" s="186" t="s">
        <v>1007</v>
      </c>
      <c r="AA783" s="133"/>
    </row>
    <row r="784" spans="25:27" x14ac:dyDescent="0.25">
      <c r="Y784" s="185" t="s">
        <v>1008</v>
      </c>
      <c r="AA784" s="133"/>
    </row>
    <row r="785" spans="25:27" x14ac:dyDescent="0.25">
      <c r="Y785" s="186" t="s">
        <v>1009</v>
      </c>
      <c r="AA785" s="133"/>
    </row>
    <row r="786" spans="25:27" x14ac:dyDescent="0.25">
      <c r="Y786" s="185" t="s">
        <v>1010</v>
      </c>
      <c r="AA786" s="133"/>
    </row>
    <row r="787" spans="25:27" x14ac:dyDescent="0.25">
      <c r="Y787" s="186" t="s">
        <v>1011</v>
      </c>
      <c r="AA787" s="133"/>
    </row>
    <row r="788" spans="25:27" x14ac:dyDescent="0.25">
      <c r="Y788" s="185" t="s">
        <v>1012</v>
      </c>
      <c r="AA788" s="133"/>
    </row>
    <row r="789" spans="25:27" x14ac:dyDescent="0.25">
      <c r="Y789" s="186" t="s">
        <v>1013</v>
      </c>
      <c r="AA789" s="133"/>
    </row>
    <row r="790" spans="25:27" x14ac:dyDescent="0.25">
      <c r="Y790" s="185" t="s">
        <v>1014</v>
      </c>
      <c r="AA790" s="133"/>
    </row>
    <row r="791" spans="25:27" x14ac:dyDescent="0.25">
      <c r="Y791" s="186" t="s">
        <v>1015</v>
      </c>
      <c r="AA791" s="133"/>
    </row>
    <row r="792" spans="25:27" x14ac:dyDescent="0.25">
      <c r="Y792" s="185" t="s">
        <v>1016</v>
      </c>
      <c r="AA792" s="133"/>
    </row>
    <row r="793" spans="25:27" x14ac:dyDescent="0.25">
      <c r="Y793" s="186" t="s">
        <v>1017</v>
      </c>
      <c r="AA793" s="133"/>
    </row>
    <row r="794" spans="25:27" x14ac:dyDescent="0.25">
      <c r="Y794" s="185" t="s">
        <v>1018</v>
      </c>
      <c r="AA794" s="133"/>
    </row>
    <row r="795" spans="25:27" x14ac:dyDescent="0.25">
      <c r="Y795" s="186" t="s">
        <v>1019</v>
      </c>
      <c r="AA795" s="133"/>
    </row>
    <row r="796" spans="25:27" x14ac:dyDescent="0.25">
      <c r="Y796" s="185" t="s">
        <v>1020</v>
      </c>
      <c r="AA796" s="133"/>
    </row>
    <row r="797" spans="25:27" x14ac:dyDescent="0.25">
      <c r="Y797" s="186" t="s">
        <v>1021</v>
      </c>
      <c r="AA797" s="133"/>
    </row>
    <row r="798" spans="25:27" x14ac:dyDescent="0.25">
      <c r="Y798" s="185" t="s">
        <v>1022</v>
      </c>
      <c r="AA798" s="133"/>
    </row>
    <row r="799" spans="25:27" x14ac:dyDescent="0.25">
      <c r="Y799" s="186" t="s">
        <v>1023</v>
      </c>
      <c r="AA799" s="133"/>
    </row>
    <row r="800" spans="25:27" x14ac:dyDescent="0.25">
      <c r="Y800" s="185" t="s">
        <v>1024</v>
      </c>
      <c r="AA800" s="133"/>
    </row>
    <row r="801" spans="25:27" x14ac:dyDescent="0.25">
      <c r="Y801" s="186" t="s">
        <v>1025</v>
      </c>
      <c r="AA801" s="133"/>
    </row>
    <row r="802" spans="25:27" x14ac:dyDescent="0.25">
      <c r="Y802" s="185" t="s">
        <v>1026</v>
      </c>
      <c r="AA802" s="133"/>
    </row>
    <row r="803" spans="25:27" x14ac:dyDescent="0.25">
      <c r="Y803" s="186" t="s">
        <v>1027</v>
      </c>
      <c r="AA803" s="133"/>
    </row>
    <row r="804" spans="25:27" x14ac:dyDescent="0.25">
      <c r="Y804" s="185" t="s">
        <v>1028</v>
      </c>
      <c r="AA804" s="133"/>
    </row>
    <row r="805" spans="25:27" x14ac:dyDescent="0.25">
      <c r="Y805" s="186" t="s">
        <v>1029</v>
      </c>
      <c r="AA805" s="133"/>
    </row>
    <row r="806" spans="25:27" x14ac:dyDescent="0.25">
      <c r="Y806" s="185" t="s">
        <v>1030</v>
      </c>
      <c r="AA806" s="133"/>
    </row>
    <row r="807" spans="25:27" x14ac:dyDescent="0.25">
      <c r="Y807" s="186" t="s">
        <v>1031</v>
      </c>
      <c r="AA807" s="133"/>
    </row>
    <row r="808" spans="25:27" x14ac:dyDescent="0.25">
      <c r="Y808" s="185" t="s">
        <v>1032</v>
      </c>
      <c r="AA808" s="133"/>
    </row>
    <row r="809" spans="25:27" x14ac:dyDescent="0.25">
      <c r="Y809" s="186" t="s">
        <v>1033</v>
      </c>
      <c r="AA809" s="133"/>
    </row>
    <row r="810" spans="25:27" x14ac:dyDescent="0.25">
      <c r="Y810" s="185" t="s">
        <v>1034</v>
      </c>
      <c r="AA810" s="133"/>
    </row>
    <row r="811" spans="25:27" x14ac:dyDescent="0.25">
      <c r="Y811" s="186" t="s">
        <v>1035</v>
      </c>
      <c r="AA811" s="133"/>
    </row>
    <row r="812" spans="25:27" x14ac:dyDescent="0.25">
      <c r="Y812" s="185" t="s">
        <v>1036</v>
      </c>
      <c r="AA812" s="133"/>
    </row>
    <row r="813" spans="25:27" x14ac:dyDescent="0.25">
      <c r="Y813" s="186" t="s">
        <v>1037</v>
      </c>
      <c r="AA813" s="133"/>
    </row>
    <row r="814" spans="25:27" x14ac:dyDescent="0.25">
      <c r="Y814" s="185" t="s">
        <v>1038</v>
      </c>
      <c r="AA814" s="133"/>
    </row>
    <row r="815" spans="25:27" x14ac:dyDescent="0.25">
      <c r="Y815" s="186" t="s">
        <v>1039</v>
      </c>
      <c r="AA815" s="133"/>
    </row>
    <row r="816" spans="25:27" x14ac:dyDescent="0.25">
      <c r="Y816" s="185" t="s">
        <v>1040</v>
      </c>
      <c r="AA816" s="133"/>
    </row>
    <row r="817" spans="25:27" x14ac:dyDescent="0.25">
      <c r="Y817" s="186" t="s">
        <v>1041</v>
      </c>
      <c r="AA817" s="133"/>
    </row>
    <row r="818" spans="25:27" x14ac:dyDescent="0.25">
      <c r="Y818" s="185" t="s">
        <v>1042</v>
      </c>
      <c r="AA818" s="133"/>
    </row>
    <row r="819" spans="25:27" x14ac:dyDescent="0.25">
      <c r="Y819" s="186" t="s">
        <v>1043</v>
      </c>
      <c r="AA819" s="133"/>
    </row>
    <row r="820" spans="25:27" x14ac:dyDescent="0.25">
      <c r="Y820" s="185" t="s">
        <v>1044</v>
      </c>
      <c r="AA820" s="133"/>
    </row>
    <row r="821" spans="25:27" x14ac:dyDescent="0.25">
      <c r="Y821" s="186" t="s">
        <v>1045</v>
      </c>
      <c r="AA821" s="133"/>
    </row>
    <row r="822" spans="25:27" x14ac:dyDescent="0.25">
      <c r="Y822" s="185" t="s">
        <v>1046</v>
      </c>
      <c r="AA822" s="133"/>
    </row>
    <row r="823" spans="25:27" x14ac:dyDescent="0.25">
      <c r="Y823" s="186" t="s">
        <v>1047</v>
      </c>
      <c r="AA823" s="133"/>
    </row>
    <row r="824" spans="25:27" x14ac:dyDescent="0.25">
      <c r="Y824" s="185" t="s">
        <v>1048</v>
      </c>
      <c r="AA824" s="133"/>
    </row>
    <row r="825" spans="25:27" x14ac:dyDescent="0.25">
      <c r="Y825" s="186" t="s">
        <v>1049</v>
      </c>
      <c r="AA825" s="133"/>
    </row>
    <row r="826" spans="25:27" x14ac:dyDescent="0.25">
      <c r="Y826" s="185" t="s">
        <v>1050</v>
      </c>
      <c r="AA826" s="133"/>
    </row>
    <row r="827" spans="25:27" x14ac:dyDescent="0.25">
      <c r="Y827" s="186" t="s">
        <v>1051</v>
      </c>
      <c r="AA827" s="133"/>
    </row>
    <row r="828" spans="25:27" x14ac:dyDescent="0.25">
      <c r="Y828" s="185" t="s">
        <v>1052</v>
      </c>
      <c r="AA828" s="133"/>
    </row>
    <row r="829" spans="25:27" x14ac:dyDescent="0.25">
      <c r="Y829" s="186" t="s">
        <v>1053</v>
      </c>
      <c r="AA829" s="133"/>
    </row>
    <row r="830" spans="25:27" x14ac:dyDescent="0.25">
      <c r="Y830" s="185" t="s">
        <v>1054</v>
      </c>
      <c r="AA830" s="133"/>
    </row>
    <row r="831" spans="25:27" x14ac:dyDescent="0.25">
      <c r="Y831" s="186" t="s">
        <v>1055</v>
      </c>
      <c r="AA831" s="133"/>
    </row>
    <row r="832" spans="25:27" x14ac:dyDescent="0.25">
      <c r="Y832" s="185" t="s">
        <v>1056</v>
      </c>
      <c r="AA832" s="133"/>
    </row>
    <row r="833" spans="25:27" x14ac:dyDescent="0.25">
      <c r="Y833" s="186" t="s">
        <v>1057</v>
      </c>
      <c r="AA833" s="133"/>
    </row>
    <row r="834" spans="25:27" x14ac:dyDescent="0.25">
      <c r="Y834" s="185" t="s">
        <v>1058</v>
      </c>
      <c r="AA834" s="133"/>
    </row>
    <row r="835" spans="25:27" x14ac:dyDescent="0.25">
      <c r="Y835" s="186" t="s">
        <v>1059</v>
      </c>
      <c r="AA835" s="133"/>
    </row>
    <row r="836" spans="25:27" x14ac:dyDescent="0.25">
      <c r="Y836" s="185" t="s">
        <v>1060</v>
      </c>
      <c r="AA836" s="133"/>
    </row>
    <row r="837" spans="25:27" x14ac:dyDescent="0.25">
      <c r="Y837" s="186" t="s">
        <v>1061</v>
      </c>
      <c r="AA837" s="133"/>
    </row>
    <row r="838" spans="25:27" x14ac:dyDescent="0.25">
      <c r="Y838" s="185" t="s">
        <v>1062</v>
      </c>
      <c r="AA838" s="133"/>
    </row>
    <row r="839" spans="25:27" x14ac:dyDescent="0.25">
      <c r="Y839" s="186" t="s">
        <v>1063</v>
      </c>
      <c r="AA839" s="133"/>
    </row>
    <row r="840" spans="25:27" x14ac:dyDescent="0.25">
      <c r="Y840" s="185" t="s">
        <v>1064</v>
      </c>
      <c r="AA840" s="133"/>
    </row>
    <row r="841" spans="25:27" x14ac:dyDescent="0.25">
      <c r="Y841" s="186" t="s">
        <v>1065</v>
      </c>
      <c r="AA841" s="133"/>
    </row>
    <row r="842" spans="25:27" x14ac:dyDescent="0.25">
      <c r="Y842" s="185" t="s">
        <v>1066</v>
      </c>
      <c r="AA842" s="133"/>
    </row>
    <row r="843" spans="25:27" x14ac:dyDescent="0.25">
      <c r="Y843" s="186" t="s">
        <v>1067</v>
      </c>
      <c r="AA843" s="133"/>
    </row>
    <row r="844" spans="25:27" x14ac:dyDescent="0.25">
      <c r="Y844" s="185" t="s">
        <v>1068</v>
      </c>
      <c r="AA844" s="133"/>
    </row>
    <row r="845" spans="25:27" x14ac:dyDescent="0.25">
      <c r="Y845" s="186" t="s">
        <v>1069</v>
      </c>
      <c r="AA845" s="133"/>
    </row>
    <row r="846" spans="25:27" x14ac:dyDescent="0.25">
      <c r="Y846" s="185" t="s">
        <v>1070</v>
      </c>
      <c r="AA846" s="133"/>
    </row>
    <row r="847" spans="25:27" x14ac:dyDescent="0.25">
      <c r="Y847" s="186" t="s">
        <v>1071</v>
      </c>
      <c r="AA847" s="133"/>
    </row>
    <row r="848" spans="25:27" x14ac:dyDescent="0.25">
      <c r="Y848" s="185" t="s">
        <v>1072</v>
      </c>
      <c r="AA848" s="133"/>
    </row>
    <row r="849" spans="25:27" x14ac:dyDescent="0.25">
      <c r="Y849" s="186" t="s">
        <v>1073</v>
      </c>
      <c r="AA849" s="133"/>
    </row>
    <row r="850" spans="25:27" x14ac:dyDescent="0.25">
      <c r="Y850" s="185" t="s">
        <v>1074</v>
      </c>
      <c r="AA850" s="133"/>
    </row>
    <row r="851" spans="25:27" x14ac:dyDescent="0.25">
      <c r="Y851" s="186" t="s">
        <v>1075</v>
      </c>
      <c r="AA851" s="133"/>
    </row>
    <row r="852" spans="25:27" x14ac:dyDescent="0.25">
      <c r="Y852" s="185" t="s">
        <v>1076</v>
      </c>
      <c r="AA852" s="133"/>
    </row>
    <row r="853" spans="25:27" x14ac:dyDescent="0.25">
      <c r="Y853" s="186" t="s">
        <v>1077</v>
      </c>
      <c r="AA853" s="133"/>
    </row>
    <row r="854" spans="25:27" x14ac:dyDescent="0.25">
      <c r="Y854" s="185" t="s">
        <v>1078</v>
      </c>
      <c r="AA854" s="133"/>
    </row>
    <row r="855" spans="25:27" x14ac:dyDescent="0.25">
      <c r="Y855" s="186" t="s">
        <v>1079</v>
      </c>
      <c r="AA855" s="133"/>
    </row>
    <row r="856" spans="25:27" x14ac:dyDescent="0.25">
      <c r="Y856" s="185" t="s">
        <v>1080</v>
      </c>
      <c r="AA856" s="133"/>
    </row>
    <row r="857" spans="25:27" x14ac:dyDescent="0.25">
      <c r="Y857" s="186" t="s">
        <v>1081</v>
      </c>
      <c r="AA857" s="133"/>
    </row>
    <row r="858" spans="25:27" x14ac:dyDescent="0.25">
      <c r="Y858" s="185" t="s">
        <v>1082</v>
      </c>
      <c r="AA858" s="133"/>
    </row>
    <row r="859" spans="25:27" x14ac:dyDescent="0.25">
      <c r="Y859" s="186" t="s">
        <v>1083</v>
      </c>
      <c r="AA859" s="133"/>
    </row>
    <row r="860" spans="25:27" x14ac:dyDescent="0.25">
      <c r="Y860" s="185" t="s">
        <v>1084</v>
      </c>
      <c r="AA860" s="133"/>
    </row>
    <row r="861" spans="25:27" x14ac:dyDescent="0.25">
      <c r="Y861" s="186" t="s">
        <v>1085</v>
      </c>
      <c r="AA861" s="133"/>
    </row>
    <row r="862" spans="25:27" x14ac:dyDescent="0.25">
      <c r="Y862" s="185" t="s">
        <v>1086</v>
      </c>
      <c r="AA862" s="133"/>
    </row>
    <row r="863" spans="25:27" x14ac:dyDescent="0.25">
      <c r="Y863" s="186" t="s">
        <v>1087</v>
      </c>
      <c r="AA863" s="133"/>
    </row>
    <row r="864" spans="25:27" x14ac:dyDescent="0.25">
      <c r="Y864" s="185" t="s">
        <v>1088</v>
      </c>
      <c r="AA864" s="133"/>
    </row>
    <row r="865" spans="25:27" x14ac:dyDescent="0.25">
      <c r="Y865" s="186" t="s">
        <v>1089</v>
      </c>
      <c r="AA865" s="133"/>
    </row>
    <row r="866" spans="25:27" x14ac:dyDescent="0.25">
      <c r="Y866" s="185" t="s">
        <v>1090</v>
      </c>
      <c r="AA866" s="133"/>
    </row>
    <row r="867" spans="25:27" x14ac:dyDescent="0.25">
      <c r="Y867" s="186" t="s">
        <v>1091</v>
      </c>
      <c r="AA867" s="133"/>
    </row>
    <row r="868" spans="25:27" x14ac:dyDescent="0.25">
      <c r="Y868" s="185" t="s">
        <v>1092</v>
      </c>
      <c r="AA868" s="133"/>
    </row>
    <row r="869" spans="25:27" x14ac:dyDescent="0.25">
      <c r="Y869" s="186" t="s">
        <v>1093</v>
      </c>
      <c r="AA869" s="133"/>
    </row>
    <row r="870" spans="25:27" x14ac:dyDescent="0.25">
      <c r="Y870" s="185" t="s">
        <v>1094</v>
      </c>
      <c r="AA870" s="133"/>
    </row>
    <row r="871" spans="25:27" x14ac:dyDescent="0.25">
      <c r="Y871" s="186" t="s">
        <v>1095</v>
      </c>
      <c r="AA871" s="133"/>
    </row>
    <row r="872" spans="25:27" x14ac:dyDescent="0.25">
      <c r="Y872" s="185" t="s">
        <v>1096</v>
      </c>
      <c r="AA872" s="133"/>
    </row>
    <row r="873" spans="25:27" x14ac:dyDescent="0.25">
      <c r="Y873" s="186" t="s">
        <v>1100</v>
      </c>
      <c r="AA873" s="133"/>
    </row>
    <row r="874" spans="25:27" x14ac:dyDescent="0.25">
      <c r="Y874" s="185" t="s">
        <v>1102</v>
      </c>
      <c r="AA874" s="133"/>
    </row>
    <row r="875" spans="25:27" x14ac:dyDescent="0.25">
      <c r="Y875" s="186" t="s">
        <v>1104</v>
      </c>
      <c r="AA875" s="133"/>
    </row>
    <row r="876" spans="25:27" x14ac:dyDescent="0.25">
      <c r="Y876" s="185" t="s">
        <v>1105</v>
      </c>
      <c r="AA876" s="133"/>
    </row>
    <row r="877" spans="25:27" x14ac:dyDescent="0.25">
      <c r="Y877" s="186" t="s">
        <v>1106</v>
      </c>
      <c r="AA877" s="133"/>
    </row>
    <row r="878" spans="25:27" x14ac:dyDescent="0.25">
      <c r="Y878" s="185" t="s">
        <v>1107</v>
      </c>
      <c r="AA878" s="133"/>
    </row>
    <row r="879" spans="25:27" x14ac:dyDescent="0.25">
      <c r="Y879" s="186" t="s">
        <v>1108</v>
      </c>
      <c r="AA879" s="133"/>
    </row>
    <row r="880" spans="25:27" x14ac:dyDescent="0.25">
      <c r="Y880" s="185" t="s">
        <v>1110</v>
      </c>
      <c r="AA880" s="133"/>
    </row>
    <row r="881" spans="25:27" x14ac:dyDescent="0.25">
      <c r="Y881" s="186" t="s">
        <v>1111</v>
      </c>
      <c r="AA881" s="133"/>
    </row>
    <row r="882" spans="25:27" x14ac:dyDescent="0.25">
      <c r="Y882" s="185" t="s">
        <v>1112</v>
      </c>
      <c r="AA882" s="133"/>
    </row>
    <row r="883" spans="25:27" x14ac:dyDescent="0.25">
      <c r="Y883" s="186" t="s">
        <v>1113</v>
      </c>
      <c r="AA883" s="133"/>
    </row>
    <row r="884" spans="25:27" x14ac:dyDescent="0.25">
      <c r="Y884" s="185" t="s">
        <v>1114</v>
      </c>
      <c r="AA884" s="133"/>
    </row>
    <row r="885" spans="25:27" x14ac:dyDescent="0.25">
      <c r="Y885" s="186" t="s">
        <v>1115</v>
      </c>
      <c r="AA885" s="133"/>
    </row>
    <row r="886" spans="25:27" x14ac:dyDescent="0.25">
      <c r="Y886" s="185" t="s">
        <v>1117</v>
      </c>
      <c r="AA886" s="133"/>
    </row>
    <row r="887" spans="25:27" x14ac:dyDescent="0.25">
      <c r="Y887" s="186" t="s">
        <v>1118</v>
      </c>
      <c r="AA887" s="133"/>
    </row>
    <row r="888" spans="25:27" x14ac:dyDescent="0.25">
      <c r="Y888" s="185" t="s">
        <v>1119</v>
      </c>
      <c r="AA888" s="133"/>
    </row>
    <row r="889" spans="25:27" x14ac:dyDescent="0.25">
      <c r="Y889" s="186" t="s">
        <v>1120</v>
      </c>
      <c r="AA889" s="133"/>
    </row>
    <row r="890" spans="25:27" x14ac:dyDescent="0.25">
      <c r="Y890" s="185" t="s">
        <v>1121</v>
      </c>
      <c r="AA890" s="133"/>
    </row>
    <row r="891" spans="25:27" x14ac:dyDescent="0.25">
      <c r="Y891" s="186" t="s">
        <v>1122</v>
      </c>
      <c r="AA891" s="133"/>
    </row>
    <row r="892" spans="25:27" x14ac:dyDescent="0.25">
      <c r="Y892" s="185" t="s">
        <v>1123</v>
      </c>
      <c r="AA892" s="133"/>
    </row>
    <row r="893" spans="25:27" x14ac:dyDescent="0.25">
      <c r="Y893" s="186" t="s">
        <v>1124</v>
      </c>
      <c r="AA893" s="133"/>
    </row>
    <row r="894" spans="25:27" x14ac:dyDescent="0.25">
      <c r="Y894" s="185" t="s">
        <v>1125</v>
      </c>
      <c r="AA894" s="133"/>
    </row>
    <row r="895" spans="25:27" x14ac:dyDescent="0.25">
      <c r="Y895" s="186" t="s">
        <v>1126</v>
      </c>
      <c r="AA895" s="133"/>
    </row>
    <row r="896" spans="25:27" x14ac:dyDescent="0.25">
      <c r="Y896" s="185" t="s">
        <v>1127</v>
      </c>
      <c r="AA896" s="133"/>
    </row>
    <row r="897" spans="25:27" x14ac:dyDescent="0.25">
      <c r="Y897" s="186" t="s">
        <v>1128</v>
      </c>
      <c r="AA897" s="133"/>
    </row>
    <row r="898" spans="25:27" x14ac:dyDescent="0.25">
      <c r="Y898" s="185" t="s">
        <v>1129</v>
      </c>
      <c r="AA898" s="133"/>
    </row>
    <row r="899" spans="25:27" x14ac:dyDescent="0.25">
      <c r="Y899" s="186" t="s">
        <v>1130</v>
      </c>
      <c r="AA899" s="133"/>
    </row>
    <row r="900" spans="25:27" x14ac:dyDescent="0.25">
      <c r="Y900" s="185" t="s">
        <v>1131</v>
      </c>
      <c r="AA900" s="133"/>
    </row>
    <row r="901" spans="25:27" x14ac:dyDescent="0.25">
      <c r="Y901" s="186" t="s">
        <v>1133</v>
      </c>
      <c r="AA901" s="133"/>
    </row>
    <row r="902" spans="25:27" x14ac:dyDescent="0.25">
      <c r="Y902" s="185" t="s">
        <v>1134</v>
      </c>
      <c r="AA902" s="133"/>
    </row>
    <row r="903" spans="25:27" x14ac:dyDescent="0.25">
      <c r="Y903" s="186" t="s">
        <v>1135</v>
      </c>
      <c r="AA903" s="133"/>
    </row>
    <row r="904" spans="25:27" x14ac:dyDescent="0.25">
      <c r="Y904" s="185" t="s">
        <v>1136</v>
      </c>
      <c r="AA904" s="133"/>
    </row>
    <row r="905" spans="25:27" x14ac:dyDescent="0.25">
      <c r="Y905" s="186" t="s">
        <v>1137</v>
      </c>
      <c r="AA905" s="133"/>
    </row>
    <row r="906" spans="25:27" x14ac:dyDescent="0.25">
      <c r="Y906" s="185" t="s">
        <v>1138</v>
      </c>
      <c r="AA906" s="133"/>
    </row>
    <row r="907" spans="25:27" x14ac:dyDescent="0.25">
      <c r="Y907" s="186" t="s">
        <v>1139</v>
      </c>
      <c r="AA907" s="133"/>
    </row>
    <row r="908" spans="25:27" x14ac:dyDescent="0.25">
      <c r="Y908" s="185" t="s">
        <v>1140</v>
      </c>
      <c r="AA908" s="133"/>
    </row>
    <row r="909" spans="25:27" x14ac:dyDescent="0.25">
      <c r="Y909" s="186" t="s">
        <v>1141</v>
      </c>
      <c r="AA909" s="133"/>
    </row>
    <row r="910" spans="25:27" x14ac:dyDescent="0.25">
      <c r="Y910" s="185" t="s">
        <v>1142</v>
      </c>
      <c r="AA910" s="133"/>
    </row>
    <row r="911" spans="25:27" x14ac:dyDescent="0.25">
      <c r="Y911" s="186" t="s">
        <v>1143</v>
      </c>
      <c r="AA911" s="133"/>
    </row>
    <row r="912" spans="25:27" x14ac:dyDescent="0.25">
      <c r="Y912" s="185" t="s">
        <v>1144</v>
      </c>
      <c r="AA912" s="133"/>
    </row>
    <row r="913" spans="25:27" x14ac:dyDescent="0.25">
      <c r="Y913" s="186" t="s">
        <v>1145</v>
      </c>
      <c r="AA913" s="133"/>
    </row>
    <row r="914" spans="25:27" x14ac:dyDescent="0.25">
      <c r="Y914" s="185" t="s">
        <v>1146</v>
      </c>
      <c r="AA914" s="133"/>
    </row>
    <row r="915" spans="25:27" x14ac:dyDescent="0.25">
      <c r="Y915" s="186" t="s">
        <v>1147</v>
      </c>
      <c r="AA915" s="133"/>
    </row>
    <row r="916" spans="25:27" x14ac:dyDescent="0.25">
      <c r="Y916" s="185" t="s">
        <v>1148</v>
      </c>
      <c r="AA916" s="133"/>
    </row>
    <row r="917" spans="25:27" x14ac:dyDescent="0.25">
      <c r="Y917" s="186" t="s">
        <v>1149</v>
      </c>
      <c r="AA917" s="133"/>
    </row>
    <row r="918" spans="25:27" x14ac:dyDescent="0.25">
      <c r="Y918" s="185" t="s">
        <v>1150</v>
      </c>
      <c r="AA918" s="133"/>
    </row>
    <row r="919" spans="25:27" x14ac:dyDescent="0.25">
      <c r="Y919" s="186" t="s">
        <v>1151</v>
      </c>
      <c r="AA919" s="133"/>
    </row>
    <row r="920" spans="25:27" x14ac:dyDescent="0.25">
      <c r="Y920" s="185" t="s">
        <v>1152</v>
      </c>
      <c r="AA920" s="133"/>
    </row>
    <row r="921" spans="25:27" x14ac:dyDescent="0.25">
      <c r="Y921" s="186" t="s">
        <v>1154</v>
      </c>
      <c r="AA921" s="133"/>
    </row>
    <row r="922" spans="25:27" x14ac:dyDescent="0.25">
      <c r="Y922" s="185" t="s">
        <v>1159</v>
      </c>
      <c r="AA922" s="133"/>
    </row>
    <row r="923" spans="25:27" x14ac:dyDescent="0.25">
      <c r="Y923" s="186" t="s">
        <v>1160</v>
      </c>
      <c r="AA923" s="133"/>
    </row>
    <row r="924" spans="25:27" x14ac:dyDescent="0.25">
      <c r="Y924" s="185" t="s">
        <v>1161</v>
      </c>
      <c r="AA924" s="133"/>
    </row>
    <row r="925" spans="25:27" x14ac:dyDescent="0.25">
      <c r="Y925" s="186" t="s">
        <v>1162</v>
      </c>
      <c r="AA925" s="133"/>
    </row>
    <row r="926" spans="25:27" x14ac:dyDescent="0.25">
      <c r="Y926" s="185" t="s">
        <v>1163</v>
      </c>
      <c r="AA926" s="133"/>
    </row>
    <row r="927" spans="25:27" x14ac:dyDescent="0.25">
      <c r="Y927" s="186" t="s">
        <v>1164</v>
      </c>
      <c r="AA927" s="133"/>
    </row>
    <row r="928" spans="25:27" x14ac:dyDescent="0.25">
      <c r="Y928" s="185" t="s">
        <v>1165</v>
      </c>
      <c r="AA928" s="133"/>
    </row>
    <row r="929" spans="25:27" x14ac:dyDescent="0.25">
      <c r="Y929" s="186" t="s">
        <v>1166</v>
      </c>
      <c r="AA929" s="133"/>
    </row>
    <row r="930" spans="25:27" x14ac:dyDescent="0.25">
      <c r="Y930" s="185" t="s">
        <v>1167</v>
      </c>
      <c r="AA930" s="133"/>
    </row>
    <row r="931" spans="25:27" x14ac:dyDescent="0.25">
      <c r="Y931" s="186" t="s">
        <v>1168</v>
      </c>
      <c r="AA931" s="133"/>
    </row>
    <row r="932" spans="25:27" x14ac:dyDescent="0.25">
      <c r="Y932" s="185" t="s">
        <v>1169</v>
      </c>
      <c r="AA932" s="133"/>
    </row>
    <row r="933" spans="25:27" x14ac:dyDescent="0.25">
      <c r="Y933" s="186" t="s">
        <v>1170</v>
      </c>
      <c r="AA933" s="133"/>
    </row>
    <row r="934" spans="25:27" x14ac:dyDescent="0.25">
      <c r="Y934" s="185" t="s">
        <v>1171</v>
      </c>
      <c r="AA934" s="133"/>
    </row>
    <row r="935" spans="25:27" x14ac:dyDescent="0.25">
      <c r="Y935" s="186" t="s">
        <v>1172</v>
      </c>
      <c r="AA935" s="133"/>
    </row>
    <row r="936" spans="25:27" x14ac:dyDescent="0.25">
      <c r="Y936" s="185" t="s">
        <v>1173</v>
      </c>
      <c r="AA936" s="133"/>
    </row>
    <row r="937" spans="25:27" x14ac:dyDescent="0.25">
      <c r="Y937" s="186" t="s">
        <v>1174</v>
      </c>
      <c r="AA937" s="133"/>
    </row>
    <row r="938" spans="25:27" x14ac:dyDescent="0.25">
      <c r="Y938" s="185" t="s">
        <v>1175</v>
      </c>
      <c r="AA938" s="133"/>
    </row>
    <row r="939" spans="25:27" x14ac:dyDescent="0.25">
      <c r="Y939" s="186" t="s">
        <v>1176</v>
      </c>
      <c r="AA939" s="133"/>
    </row>
    <row r="940" spans="25:27" x14ac:dyDescent="0.25">
      <c r="Y940" s="185" t="s">
        <v>1177</v>
      </c>
      <c r="AA940" s="133"/>
    </row>
    <row r="941" spans="25:27" x14ac:dyDescent="0.25">
      <c r="Y941" s="186" t="s">
        <v>1178</v>
      </c>
      <c r="AA941" s="133"/>
    </row>
    <row r="942" spans="25:27" x14ac:dyDescent="0.25">
      <c r="Y942" s="185" t="s">
        <v>1179</v>
      </c>
      <c r="AA942" s="133"/>
    </row>
    <row r="943" spans="25:27" x14ac:dyDescent="0.25">
      <c r="Y943" s="186" t="s">
        <v>1180</v>
      </c>
      <c r="AA943" s="133"/>
    </row>
    <row r="944" spans="25:27" x14ac:dyDescent="0.25">
      <c r="Y944" s="185" t="s">
        <v>1181</v>
      </c>
      <c r="AA944" s="133"/>
    </row>
    <row r="945" spans="25:27" x14ac:dyDescent="0.25">
      <c r="Y945" s="186" t="s">
        <v>1182</v>
      </c>
      <c r="AA945" s="133"/>
    </row>
    <row r="946" spans="25:27" x14ac:dyDescent="0.25">
      <c r="Y946" s="185" t="s">
        <v>1183</v>
      </c>
      <c r="AA946" s="133"/>
    </row>
    <row r="947" spans="25:27" x14ac:dyDescent="0.25">
      <c r="Y947" s="186" t="s">
        <v>1184</v>
      </c>
      <c r="AA947" s="133"/>
    </row>
    <row r="948" spans="25:27" x14ac:dyDescent="0.25">
      <c r="Y948" s="185" t="s">
        <v>1185</v>
      </c>
      <c r="AA948" s="133"/>
    </row>
    <row r="949" spans="25:27" x14ac:dyDescent="0.25">
      <c r="Y949" s="186" t="s">
        <v>1186</v>
      </c>
      <c r="AA949" s="133"/>
    </row>
    <row r="950" spans="25:27" x14ac:dyDescent="0.25">
      <c r="Y950" s="185" t="s">
        <v>1190</v>
      </c>
      <c r="AA950" s="133"/>
    </row>
    <row r="951" spans="25:27" x14ac:dyDescent="0.25">
      <c r="Y951" s="186" t="s">
        <v>1192</v>
      </c>
      <c r="AA951" s="133"/>
    </row>
    <row r="952" spans="25:27" x14ac:dyDescent="0.25">
      <c r="Y952" s="185" t="s">
        <v>1193</v>
      </c>
      <c r="AA952" s="133"/>
    </row>
    <row r="953" spans="25:27" x14ac:dyDescent="0.25">
      <c r="Y953" s="186" t="s">
        <v>1194</v>
      </c>
      <c r="AA953" s="133"/>
    </row>
    <row r="954" spans="25:27" x14ac:dyDescent="0.25">
      <c r="Y954" s="185" t="s">
        <v>1195</v>
      </c>
      <c r="AA954" s="133"/>
    </row>
    <row r="955" spans="25:27" x14ac:dyDescent="0.25">
      <c r="Y955" s="186" t="s">
        <v>1196</v>
      </c>
      <c r="AA955" s="133"/>
    </row>
    <row r="956" spans="25:27" x14ac:dyDescent="0.25">
      <c r="Y956" s="185" t="s">
        <v>1197</v>
      </c>
      <c r="AA956" s="133"/>
    </row>
    <row r="957" spans="25:27" x14ac:dyDescent="0.25">
      <c r="Y957" s="186" t="s">
        <v>1198</v>
      </c>
      <c r="AA957" s="133"/>
    </row>
    <row r="958" spans="25:27" x14ac:dyDescent="0.25">
      <c r="Y958" s="185" t="s">
        <v>1199</v>
      </c>
      <c r="AA958" s="133"/>
    </row>
    <row r="959" spans="25:27" x14ac:dyDescent="0.25">
      <c r="Y959" s="186" t="s">
        <v>1200</v>
      </c>
      <c r="AA959" s="133"/>
    </row>
    <row r="960" spans="25:27" x14ac:dyDescent="0.25">
      <c r="Y960" s="185" t="s">
        <v>1201</v>
      </c>
      <c r="AA960" s="133"/>
    </row>
    <row r="961" spans="25:27" x14ac:dyDescent="0.25">
      <c r="Y961" s="186" t="s">
        <v>1202</v>
      </c>
      <c r="AA961" s="133"/>
    </row>
    <row r="962" spans="25:27" x14ac:dyDescent="0.25">
      <c r="Y962" s="185" t="s">
        <v>1203</v>
      </c>
      <c r="AA962" s="133"/>
    </row>
    <row r="963" spans="25:27" x14ac:dyDescent="0.25">
      <c r="Y963" s="186" t="s">
        <v>1204</v>
      </c>
      <c r="AA963" s="133"/>
    </row>
    <row r="964" spans="25:27" x14ac:dyDescent="0.25">
      <c r="Y964" s="185" t="s">
        <v>1207</v>
      </c>
      <c r="AA964" s="133"/>
    </row>
    <row r="965" spans="25:27" x14ac:dyDescent="0.25">
      <c r="Y965" s="186" t="s">
        <v>1209</v>
      </c>
      <c r="AA965" s="133"/>
    </row>
    <row r="966" spans="25:27" x14ac:dyDescent="0.25">
      <c r="Y966" s="185" t="s">
        <v>1211</v>
      </c>
      <c r="AA966" s="133"/>
    </row>
    <row r="967" spans="25:27" x14ac:dyDescent="0.25">
      <c r="Y967" s="186" t="s">
        <v>1212</v>
      </c>
      <c r="AA967" s="133"/>
    </row>
    <row r="968" spans="25:27" x14ac:dyDescent="0.25">
      <c r="Y968" s="185" t="s">
        <v>1213</v>
      </c>
      <c r="AA968" s="133"/>
    </row>
    <row r="969" spans="25:27" x14ac:dyDescent="0.25">
      <c r="Y969" s="186" t="s">
        <v>1214</v>
      </c>
      <c r="AA969" s="133"/>
    </row>
    <row r="970" spans="25:27" x14ac:dyDescent="0.25">
      <c r="Y970" s="185" t="s">
        <v>1215</v>
      </c>
      <c r="AA970" s="133"/>
    </row>
    <row r="971" spans="25:27" x14ac:dyDescent="0.25">
      <c r="Y971" s="186" t="s">
        <v>1216</v>
      </c>
      <c r="AA971" s="133"/>
    </row>
    <row r="972" spans="25:27" x14ac:dyDescent="0.25">
      <c r="Y972" s="185" t="s">
        <v>1217</v>
      </c>
      <c r="AA972" s="133"/>
    </row>
    <row r="973" spans="25:27" x14ac:dyDescent="0.25">
      <c r="Y973" s="186" t="s">
        <v>1218</v>
      </c>
      <c r="AA973" s="133"/>
    </row>
    <row r="974" spans="25:27" x14ac:dyDescent="0.25">
      <c r="Y974" s="185" t="s">
        <v>1219</v>
      </c>
      <c r="AA974" s="133"/>
    </row>
    <row r="975" spans="25:27" x14ac:dyDescent="0.25">
      <c r="Y975" s="186" t="s">
        <v>1220</v>
      </c>
      <c r="AA975" s="133"/>
    </row>
    <row r="976" spans="25:27" x14ac:dyDescent="0.25">
      <c r="Y976" s="185" t="s">
        <v>1221</v>
      </c>
      <c r="AA976" s="133"/>
    </row>
    <row r="977" spans="25:27" x14ac:dyDescent="0.25">
      <c r="Y977" s="186" t="s">
        <v>1222</v>
      </c>
      <c r="AA977" s="133"/>
    </row>
    <row r="978" spans="25:27" x14ac:dyDescent="0.25">
      <c r="Y978" s="185" t="s">
        <v>1223</v>
      </c>
      <c r="AA978" s="133"/>
    </row>
    <row r="979" spans="25:27" x14ac:dyDescent="0.25">
      <c r="Y979" s="186" t="s">
        <v>1224</v>
      </c>
      <c r="AA979" s="133"/>
    </row>
    <row r="980" spans="25:27" x14ac:dyDescent="0.25">
      <c r="Y980" s="185" t="s">
        <v>1225</v>
      </c>
      <c r="AA980" s="133"/>
    </row>
    <row r="981" spans="25:27" x14ac:dyDescent="0.25">
      <c r="Y981" s="186" t="s">
        <v>1226</v>
      </c>
      <c r="AA981" s="133"/>
    </row>
    <row r="982" spans="25:27" x14ac:dyDescent="0.25">
      <c r="Y982" s="185" t="s">
        <v>1227</v>
      </c>
      <c r="AA982" s="133"/>
    </row>
    <row r="983" spans="25:27" x14ac:dyDescent="0.25">
      <c r="Y983" s="186" t="s">
        <v>1228</v>
      </c>
      <c r="AA983" s="133"/>
    </row>
    <row r="984" spans="25:27" x14ac:dyDescent="0.25">
      <c r="Y984" s="185" t="s">
        <v>1229</v>
      </c>
      <c r="AA984" s="133"/>
    </row>
    <row r="985" spans="25:27" x14ac:dyDescent="0.25">
      <c r="Y985" s="186" t="s">
        <v>1230</v>
      </c>
      <c r="AA985" s="133"/>
    </row>
    <row r="986" spans="25:27" x14ac:dyDescent="0.25">
      <c r="Y986" s="185" t="s">
        <v>1231</v>
      </c>
      <c r="AA986" s="133"/>
    </row>
    <row r="987" spans="25:27" x14ac:dyDescent="0.25">
      <c r="Y987" s="186" t="s">
        <v>1232</v>
      </c>
      <c r="AA987" s="133"/>
    </row>
    <row r="988" spans="25:27" x14ac:dyDescent="0.25">
      <c r="Y988" s="185" t="s">
        <v>1233</v>
      </c>
      <c r="AA988" s="133"/>
    </row>
    <row r="989" spans="25:27" x14ac:dyDescent="0.25">
      <c r="Y989" s="186" t="s">
        <v>1234</v>
      </c>
      <c r="AA989" s="133"/>
    </row>
    <row r="990" spans="25:27" x14ac:dyDescent="0.25">
      <c r="Y990" s="185" t="s">
        <v>1235</v>
      </c>
      <c r="AA990" s="133"/>
    </row>
    <row r="991" spans="25:27" x14ac:dyDescent="0.25">
      <c r="Y991" s="186" t="s">
        <v>1236</v>
      </c>
      <c r="AA991" s="133"/>
    </row>
    <row r="992" spans="25:27" x14ac:dyDescent="0.25">
      <c r="Y992" s="185" t="s">
        <v>1237</v>
      </c>
      <c r="AA992" s="133"/>
    </row>
    <row r="993" spans="25:27" x14ac:dyDescent="0.25">
      <c r="Y993" s="186" t="s">
        <v>1238</v>
      </c>
      <c r="AA993" s="133"/>
    </row>
    <row r="994" spans="25:27" x14ac:dyDescent="0.25">
      <c r="Y994" s="185" t="s">
        <v>1239</v>
      </c>
      <c r="AA994" s="133"/>
    </row>
    <row r="995" spans="25:27" x14ac:dyDescent="0.25">
      <c r="Y995" s="186" t="s">
        <v>1240</v>
      </c>
      <c r="AA995" s="133"/>
    </row>
    <row r="996" spans="25:27" x14ac:dyDescent="0.25">
      <c r="Y996" s="185" t="s">
        <v>1241</v>
      </c>
      <c r="AA996" s="133"/>
    </row>
    <row r="997" spans="25:27" x14ac:dyDescent="0.25">
      <c r="Y997" s="186" t="s">
        <v>1242</v>
      </c>
      <c r="AA997" s="133"/>
    </row>
    <row r="998" spans="25:27" x14ac:dyDescent="0.25">
      <c r="Y998" s="185" t="s">
        <v>1243</v>
      </c>
      <c r="AA998" s="133"/>
    </row>
    <row r="999" spans="25:27" x14ac:dyDescent="0.25">
      <c r="Y999" s="186" t="s">
        <v>1244</v>
      </c>
      <c r="AA999" s="133"/>
    </row>
    <row r="1000" spans="25:27" x14ac:dyDescent="0.25">
      <c r="Y1000" s="185" t="s">
        <v>1245</v>
      </c>
      <c r="AA1000" s="133"/>
    </row>
    <row r="1001" spans="25:27" x14ac:dyDescent="0.25">
      <c r="Y1001" s="186" t="s">
        <v>1246</v>
      </c>
      <c r="AA1001" s="133"/>
    </row>
    <row r="1002" spans="25:27" x14ac:dyDescent="0.25">
      <c r="Y1002" s="185" t="s">
        <v>1247</v>
      </c>
      <c r="AA1002" s="133"/>
    </row>
    <row r="1003" spans="25:27" x14ac:dyDescent="0.25">
      <c r="Y1003" s="186" t="s">
        <v>1248</v>
      </c>
      <c r="AA1003" s="133"/>
    </row>
    <row r="1004" spans="25:27" x14ac:dyDescent="0.25">
      <c r="Y1004" s="185" t="s">
        <v>1249</v>
      </c>
      <c r="AA1004" s="133"/>
    </row>
    <row r="1005" spans="25:27" x14ac:dyDescent="0.25">
      <c r="Y1005" s="186" t="s">
        <v>1250</v>
      </c>
      <c r="AA1005" s="133"/>
    </row>
    <row r="1006" spans="25:27" x14ac:dyDescent="0.25">
      <c r="Y1006" s="185" t="s">
        <v>1251</v>
      </c>
      <c r="AA1006" s="133"/>
    </row>
    <row r="1007" spans="25:27" x14ac:dyDescent="0.25">
      <c r="Y1007" s="186" t="s">
        <v>1252</v>
      </c>
      <c r="AA1007" s="133"/>
    </row>
    <row r="1008" spans="25:27" x14ac:dyDescent="0.25">
      <c r="Y1008" s="185" t="s">
        <v>1253</v>
      </c>
      <c r="AA1008" s="133"/>
    </row>
    <row r="1009" spans="25:27" x14ac:dyDescent="0.25">
      <c r="Y1009" s="186" t="s">
        <v>1254</v>
      </c>
      <c r="AA1009" s="133"/>
    </row>
    <row r="1010" spans="25:27" x14ac:dyDescent="0.25">
      <c r="Y1010" s="185" t="s">
        <v>1255</v>
      </c>
      <c r="AA1010" s="133"/>
    </row>
    <row r="1011" spans="25:27" x14ac:dyDescent="0.25">
      <c r="Y1011" s="186" t="s">
        <v>1256</v>
      </c>
      <c r="AA1011" s="133"/>
    </row>
    <row r="1012" spans="25:27" x14ac:dyDescent="0.25">
      <c r="Y1012" s="185" t="s">
        <v>1257</v>
      </c>
      <c r="AA1012" s="133"/>
    </row>
    <row r="1013" spans="25:27" x14ac:dyDescent="0.25">
      <c r="Y1013" s="186" t="s">
        <v>1258</v>
      </c>
      <c r="AA1013" s="133"/>
    </row>
    <row r="1014" spans="25:27" x14ac:dyDescent="0.25">
      <c r="Y1014" s="185" t="s">
        <v>1259</v>
      </c>
      <c r="AA1014" s="133"/>
    </row>
    <row r="1015" spans="25:27" x14ac:dyDescent="0.25">
      <c r="Y1015" s="186" t="s">
        <v>1260</v>
      </c>
      <c r="AA1015" s="133"/>
    </row>
    <row r="1016" spans="25:27" x14ac:dyDescent="0.25">
      <c r="Y1016" s="185" t="s">
        <v>1261</v>
      </c>
      <c r="AA1016" s="133"/>
    </row>
    <row r="1017" spans="25:27" x14ac:dyDescent="0.25">
      <c r="Y1017" s="186" t="s">
        <v>1262</v>
      </c>
      <c r="AA1017" s="133"/>
    </row>
    <row r="1018" spans="25:27" x14ac:dyDescent="0.25">
      <c r="Y1018" s="185" t="s">
        <v>1265</v>
      </c>
      <c r="AA1018" s="133"/>
    </row>
    <row r="1019" spans="25:27" x14ac:dyDescent="0.25">
      <c r="Y1019" s="186" t="s">
        <v>1266</v>
      </c>
      <c r="AA1019" s="133"/>
    </row>
    <row r="1020" spans="25:27" x14ac:dyDescent="0.25">
      <c r="Y1020" s="185" t="s">
        <v>1267</v>
      </c>
      <c r="AA1020" s="133"/>
    </row>
    <row r="1021" spans="25:27" x14ac:dyDescent="0.25">
      <c r="Y1021" s="186" t="s">
        <v>1269</v>
      </c>
      <c r="AA1021" s="133"/>
    </row>
    <row r="1022" spans="25:27" x14ac:dyDescent="0.25">
      <c r="Y1022" s="185" t="s">
        <v>1270</v>
      </c>
      <c r="AA1022" s="133"/>
    </row>
    <row r="1023" spans="25:27" x14ac:dyDescent="0.25">
      <c r="Y1023" s="186" t="s">
        <v>1271</v>
      </c>
      <c r="AA1023" s="133"/>
    </row>
    <row r="1024" spans="25:27" x14ac:dyDescent="0.25">
      <c r="Y1024" s="185" t="s">
        <v>1272</v>
      </c>
      <c r="AA1024" s="133"/>
    </row>
    <row r="1025" spans="25:27" x14ac:dyDescent="0.25">
      <c r="Y1025" s="186" t="s">
        <v>1273</v>
      </c>
      <c r="AA1025" s="133"/>
    </row>
    <row r="1026" spans="25:27" x14ac:dyDescent="0.25">
      <c r="Y1026" s="187" t="s">
        <v>1274</v>
      </c>
      <c r="AA1026" s="133"/>
    </row>
    <row r="1027" spans="25:27" x14ac:dyDescent="0.25">
      <c r="AA1027" s="133"/>
    </row>
    <row r="1028" spans="25:27" x14ac:dyDescent="0.25">
      <c r="AA1028" s="133"/>
    </row>
    <row r="1029" spans="25:27" x14ac:dyDescent="0.25">
      <c r="AA1029" s="133"/>
    </row>
    <row r="1030" spans="25:27" x14ac:dyDescent="0.25">
      <c r="AA1030" s="133"/>
    </row>
    <row r="1031" spans="25:27" x14ac:dyDescent="0.25">
      <c r="AA1031" s="133"/>
    </row>
  </sheetData>
  <sheetProtection formatCells="0" formatColumns="0" formatRows="0" insertHyperlinks="0"/>
  <mergeCells count="16">
    <mergeCell ref="D81:D95"/>
    <mergeCell ref="C2:M2"/>
    <mergeCell ref="H9:I9"/>
    <mergeCell ref="J9:L9"/>
    <mergeCell ref="F43:G43"/>
    <mergeCell ref="H43:J43"/>
    <mergeCell ref="G47:H47"/>
    <mergeCell ref="I47:K47"/>
    <mergeCell ref="D43:E43"/>
    <mergeCell ref="D7:R7"/>
    <mergeCell ref="N9:O9"/>
    <mergeCell ref="P9:R9"/>
    <mergeCell ref="G33:H33"/>
    <mergeCell ref="I33:K33"/>
    <mergeCell ref="G38:H38"/>
    <mergeCell ref="I38:K38"/>
  </mergeCells>
  <dataValidations xWindow="789" yWindow="691" count="8">
    <dataValidation type="decimal" allowBlank="1" showInputMessage="1" showErrorMessage="1" errorTitle="Indicar un Número" error="Indicar un Número" promptTitle="Indicar un Número" prompt="Indicar un Número" sqref="E96 O40:Q40 L35 F38 F49:F54 F11:I15 M11:O15 F35:H35 F40:H40 L40:M40 E45:G45 K45 G49:H55" xr:uid="{00000000-0002-0000-0200-000000000000}">
      <formula1>0</formula1>
      <formula2>10000</formula2>
    </dataValidation>
    <dataValidation type="list" allowBlank="1" showInputMessage="1" showErrorMessage="1" sqref="E38" xr:uid="{00000000-0002-0000-0200-000001000000}">
      <formula1>$Y$17:$Y$18</formula1>
    </dataValidation>
    <dataValidation type="list" allowBlank="1" showInputMessage="1" showErrorMessage="1" sqref="E35 E40" xr:uid="{00000000-0002-0000-0200-000002000000}">
      <formula1>$X$8:$X$10</formula1>
    </dataValidation>
    <dataValidation type="list" allowBlank="1" showInputMessage="1" showErrorMessage="1" sqref="E20:E29" xr:uid="{00000000-0002-0000-0200-000003000000}">
      <formula1>$X$14:$X$18</formula1>
    </dataValidation>
    <dataValidation type="decimal" allowBlank="1" showInputMessage="1" showErrorMessage="1" errorTitle="Indicar un Número" error="Indicar un Número" promptTitle="Indicar un Número" prompt="Indicar un Número" sqref="F61:F75 F81:L95 Q81:Q95" xr:uid="{00000000-0002-0000-0200-000004000000}">
      <formula1>0</formula1>
      <formula2>1E+35</formula2>
    </dataValidation>
    <dataValidation type="list" allowBlank="1" showInputMessage="1" showErrorMessage="1" sqref="E81:E95" xr:uid="{00000000-0002-0000-0200-000005000000}">
      <formula1>$Y$80:$Y$1026</formula1>
    </dataValidation>
    <dataValidation type="list" allowBlank="1" showInputMessage="1" showErrorMessage="1" sqref="E62:E75 E61" xr:uid="{00000000-0002-0000-0200-000006000000}">
      <formula1>$X$79:$X$188</formula1>
    </dataValidation>
    <dataValidation type="list" allowBlank="1" showInputMessage="1" showErrorMessage="1" sqref="J11:L15 P11:R15 I35:K35 I40:K40 H45:J45 I49:K55" xr:uid="{00000000-0002-0000-0200-000007000000}">
      <formula1>$Z$7:$Z$261</formula1>
    </dataValidation>
  </dataValidations>
  <hyperlinks>
    <hyperlink ref="R97" location="Complet!A1" display="Menú" xr:uid="{00000000-0004-0000-0200-000000000000}"/>
  </hyperlink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ull4"/>
  <dimension ref="C1:T62"/>
  <sheetViews>
    <sheetView showGridLines="0" showRowColHeaders="0" workbookViewId="0">
      <selection activeCell="K64" sqref="K64"/>
    </sheetView>
  </sheetViews>
  <sheetFormatPr defaultRowHeight="15" x14ac:dyDescent="0.25"/>
  <cols>
    <col min="1" max="1" width="9.140625" style="83"/>
    <col min="2" max="2" width="7" style="83" customWidth="1"/>
    <col min="3" max="3" width="16.7109375" style="83" customWidth="1"/>
    <col min="4" max="4" width="10.5703125" style="83" customWidth="1"/>
    <col min="5" max="5" width="45.140625" style="83" customWidth="1"/>
    <col min="6" max="6" width="47.85546875" style="83" customWidth="1"/>
    <col min="7" max="7" width="17.5703125" style="83" customWidth="1"/>
    <col min="8" max="8" width="11.5703125" style="83" hidden="1" customWidth="1"/>
    <col min="9" max="9" width="13.140625" style="83" customWidth="1"/>
    <col min="10" max="10" width="13.5703125" style="83" customWidth="1"/>
    <col min="11" max="11" width="14.140625" style="83" customWidth="1"/>
    <col min="12" max="12" width="14" style="83" customWidth="1"/>
    <col min="13" max="13" width="29.5703125" style="83" customWidth="1"/>
    <col min="14" max="14" width="9.5703125" style="83" customWidth="1"/>
    <col min="15" max="15" width="1.5703125" style="83" customWidth="1"/>
    <col min="16" max="16384" width="9.140625" style="83"/>
  </cols>
  <sheetData>
    <row r="1" spans="3:15" ht="15.75" thickBot="1" x14ac:dyDescent="0.3"/>
    <row r="2" spans="3:15" ht="46.5" customHeight="1" x14ac:dyDescent="0.25">
      <c r="C2" s="207" t="s">
        <v>1761</v>
      </c>
      <c r="D2" s="208"/>
      <c r="E2" s="208"/>
      <c r="F2" s="208"/>
      <c r="G2" s="208"/>
      <c r="H2" s="208"/>
      <c r="I2" s="84"/>
      <c r="J2" s="84"/>
      <c r="K2" s="84"/>
      <c r="L2" s="84"/>
      <c r="M2" s="84"/>
      <c r="N2" s="85" t="s">
        <v>2160</v>
      </c>
      <c r="O2" s="86"/>
    </row>
    <row r="3" spans="3:15" x14ac:dyDescent="0.25">
      <c r="C3" s="87"/>
      <c r="D3" s="88"/>
      <c r="E3" s="88"/>
      <c r="F3" s="88"/>
      <c r="G3" s="89"/>
      <c r="H3" s="89"/>
      <c r="I3" s="89"/>
      <c r="J3" s="89"/>
      <c r="K3" s="89"/>
      <c r="L3" s="89"/>
      <c r="M3" s="89"/>
      <c r="N3" s="89"/>
      <c r="O3" s="90"/>
    </row>
    <row r="4" spans="3:15" ht="18.75" x14ac:dyDescent="0.25">
      <c r="C4" s="87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0"/>
    </row>
    <row r="5" spans="3:15" ht="9.75" customHeight="1" x14ac:dyDescent="0.25">
      <c r="C5" s="94"/>
      <c r="D5" s="95"/>
      <c r="E5" s="95"/>
      <c r="F5" s="95"/>
      <c r="G5" s="96"/>
      <c r="H5" s="37"/>
      <c r="I5" s="37"/>
      <c r="J5" s="37"/>
      <c r="K5" s="37"/>
      <c r="L5" s="37"/>
      <c r="M5" s="37"/>
      <c r="N5" s="93"/>
      <c r="O5" s="90"/>
    </row>
    <row r="6" spans="3:15" hidden="1" x14ac:dyDescent="0.25">
      <c r="C6" s="94"/>
      <c r="D6" s="97"/>
      <c r="E6" s="93"/>
      <c r="F6" s="93"/>
      <c r="G6" s="93"/>
      <c r="H6" s="37"/>
      <c r="I6" s="37"/>
      <c r="J6" s="37"/>
      <c r="K6" s="37"/>
      <c r="L6" s="37"/>
      <c r="M6" s="37"/>
      <c r="N6" s="93"/>
      <c r="O6" s="90"/>
    </row>
    <row r="7" spans="3:15" ht="28.5" customHeight="1" x14ac:dyDescent="0.25">
      <c r="C7" s="94"/>
      <c r="D7" s="91"/>
      <c r="E7" s="296" t="s">
        <v>1762</v>
      </c>
      <c r="F7" s="296"/>
      <c r="G7" s="296"/>
      <c r="H7" s="276"/>
      <c r="I7" s="276"/>
      <c r="J7" s="276"/>
      <c r="K7" s="276"/>
      <c r="L7" s="276"/>
      <c r="M7" s="276"/>
      <c r="N7" s="93"/>
      <c r="O7" s="90"/>
    </row>
    <row r="8" spans="3:15" ht="15" customHeight="1" x14ac:dyDescent="0.25">
      <c r="C8" s="94"/>
      <c r="D8" s="37"/>
      <c r="E8" s="37"/>
      <c r="F8" s="37"/>
      <c r="G8" s="37"/>
      <c r="H8" s="37"/>
      <c r="I8" s="37"/>
      <c r="J8" s="37"/>
      <c r="K8" s="37"/>
      <c r="L8" s="37"/>
      <c r="M8" s="37"/>
      <c r="N8" s="93"/>
      <c r="O8" s="90"/>
    </row>
    <row r="9" spans="3:15" ht="15.75" x14ac:dyDescent="0.25">
      <c r="C9" s="94"/>
      <c r="D9" s="98" t="s">
        <v>28</v>
      </c>
      <c r="E9" s="99"/>
      <c r="F9" s="99"/>
      <c r="G9" s="100"/>
      <c r="H9" s="37"/>
      <c r="I9" s="209" t="s">
        <v>1596</v>
      </c>
      <c r="J9" s="210"/>
      <c r="K9" s="211" t="s">
        <v>1909</v>
      </c>
      <c r="L9" s="212"/>
      <c r="M9" s="212"/>
      <c r="N9" s="93"/>
      <c r="O9" s="90"/>
    </row>
    <row r="10" spans="3:15" ht="33.75" customHeight="1" x14ac:dyDescent="0.25">
      <c r="C10" s="101"/>
      <c r="D10" s="105" t="s">
        <v>326</v>
      </c>
      <c r="E10" s="106" t="s">
        <v>29</v>
      </c>
      <c r="F10" s="106" t="s">
        <v>30</v>
      </c>
      <c r="G10" s="106" t="s">
        <v>31</v>
      </c>
      <c r="H10" s="37"/>
      <c r="I10" s="106" t="s">
        <v>1896</v>
      </c>
      <c r="J10" s="106" t="s">
        <v>1897</v>
      </c>
      <c r="K10" s="106" t="s">
        <v>1910</v>
      </c>
      <c r="L10" s="106" t="s">
        <v>1911</v>
      </c>
      <c r="M10" s="106" t="s">
        <v>1912</v>
      </c>
      <c r="N10" s="37"/>
      <c r="O10" s="90"/>
    </row>
    <row r="11" spans="3:15" ht="23.25" x14ac:dyDescent="0.35">
      <c r="C11" s="103"/>
      <c r="D11" s="107">
        <v>1</v>
      </c>
      <c r="E11" s="108"/>
      <c r="F11" s="108"/>
      <c r="G11" s="47"/>
      <c r="H11" s="37"/>
      <c r="I11" s="82"/>
      <c r="J11" s="82"/>
      <c r="K11" s="160"/>
      <c r="L11" s="160"/>
      <c r="M11" s="160"/>
      <c r="N11" s="37"/>
      <c r="O11" s="104"/>
    </row>
    <row r="12" spans="3:15" ht="23.25" x14ac:dyDescent="0.35">
      <c r="C12" s="103"/>
      <c r="D12" s="107">
        <v>2</v>
      </c>
      <c r="E12" s="108"/>
      <c r="F12" s="108"/>
      <c r="G12" s="47"/>
      <c r="H12" s="37"/>
      <c r="I12" s="82"/>
      <c r="J12" s="82"/>
      <c r="K12" s="160"/>
      <c r="L12" s="160"/>
      <c r="M12" s="160"/>
      <c r="N12" s="37"/>
      <c r="O12" s="104"/>
    </row>
    <row r="13" spans="3:15" ht="23.25" x14ac:dyDescent="0.35">
      <c r="C13" s="103"/>
      <c r="D13" s="107">
        <v>3</v>
      </c>
      <c r="E13" s="108"/>
      <c r="F13" s="108"/>
      <c r="G13" s="47"/>
      <c r="H13" s="37"/>
      <c r="I13" s="82"/>
      <c r="J13" s="82"/>
      <c r="K13" s="160"/>
      <c r="L13" s="160"/>
      <c r="M13" s="160"/>
      <c r="N13" s="37"/>
      <c r="O13" s="104"/>
    </row>
    <row r="14" spans="3:15" ht="23.25" x14ac:dyDescent="0.35">
      <c r="C14" s="103"/>
      <c r="D14" s="107">
        <v>4</v>
      </c>
      <c r="E14" s="108"/>
      <c r="F14" s="108"/>
      <c r="G14" s="47"/>
      <c r="H14" s="37"/>
      <c r="I14" s="82"/>
      <c r="J14" s="82"/>
      <c r="K14" s="160"/>
      <c r="L14" s="160"/>
      <c r="M14" s="160"/>
      <c r="N14" s="37"/>
      <c r="O14" s="104"/>
    </row>
    <row r="15" spans="3:15" ht="23.25" x14ac:dyDescent="0.35">
      <c r="C15" s="103"/>
      <c r="D15" s="107">
        <v>5</v>
      </c>
      <c r="E15" s="108"/>
      <c r="F15" s="108"/>
      <c r="G15" s="47"/>
      <c r="H15" s="37"/>
      <c r="I15" s="82"/>
      <c r="J15" s="82"/>
      <c r="K15" s="160"/>
      <c r="L15" s="160"/>
      <c r="M15" s="160"/>
      <c r="N15" s="37"/>
      <c r="O15" s="104"/>
    </row>
    <row r="16" spans="3:15" ht="23.25" x14ac:dyDescent="0.35">
      <c r="C16" s="103"/>
      <c r="D16" s="107">
        <v>6</v>
      </c>
      <c r="E16" s="108"/>
      <c r="F16" s="108"/>
      <c r="G16" s="47"/>
      <c r="H16" s="37"/>
      <c r="I16" s="82"/>
      <c r="J16" s="82"/>
      <c r="K16" s="160"/>
      <c r="L16" s="160"/>
      <c r="M16" s="160"/>
      <c r="N16" s="37"/>
      <c r="O16" s="104"/>
    </row>
    <row r="17" spans="3:20" ht="23.25" x14ac:dyDescent="0.35">
      <c r="C17" s="103"/>
      <c r="D17" s="107">
        <v>7</v>
      </c>
      <c r="E17" s="108"/>
      <c r="F17" s="108"/>
      <c r="G17" s="47"/>
      <c r="H17" s="37"/>
      <c r="I17" s="82"/>
      <c r="J17" s="82"/>
      <c r="K17" s="160"/>
      <c r="L17" s="160"/>
      <c r="M17" s="160"/>
      <c r="N17" s="37"/>
      <c r="O17" s="104"/>
    </row>
    <row r="18" spans="3:20" ht="23.25" x14ac:dyDescent="0.35">
      <c r="C18" s="103"/>
      <c r="D18" s="107">
        <v>8</v>
      </c>
      <c r="E18" s="108"/>
      <c r="F18" s="108"/>
      <c r="G18" s="47"/>
      <c r="H18" s="37"/>
      <c r="I18" s="82"/>
      <c r="J18" s="82"/>
      <c r="K18" s="160"/>
      <c r="L18" s="160"/>
      <c r="M18" s="160"/>
      <c r="N18" s="37"/>
      <c r="O18" s="104"/>
    </row>
    <row r="19" spans="3:20" ht="23.25" x14ac:dyDescent="0.35">
      <c r="C19" s="103"/>
      <c r="D19" s="107">
        <v>9</v>
      </c>
      <c r="E19" s="108"/>
      <c r="F19" s="108"/>
      <c r="G19" s="47"/>
      <c r="H19" s="37"/>
      <c r="I19" s="82"/>
      <c r="J19" s="82"/>
      <c r="K19" s="160"/>
      <c r="L19" s="160"/>
      <c r="M19" s="160"/>
      <c r="N19" s="37"/>
      <c r="O19" s="104"/>
    </row>
    <row r="20" spans="3:20" ht="23.25" x14ac:dyDescent="0.35">
      <c r="C20" s="103"/>
      <c r="D20" s="107">
        <v>10</v>
      </c>
      <c r="E20" s="108"/>
      <c r="F20" s="108"/>
      <c r="G20" s="47"/>
      <c r="H20" s="37"/>
      <c r="I20" s="82"/>
      <c r="J20" s="82"/>
      <c r="K20" s="160"/>
      <c r="L20" s="160"/>
      <c r="M20" s="160"/>
      <c r="N20" s="37"/>
      <c r="O20" s="104"/>
    </row>
    <row r="21" spans="3:20" ht="23.25" x14ac:dyDescent="0.35">
      <c r="C21" s="103"/>
      <c r="D21" s="102"/>
      <c r="E21" s="111"/>
      <c r="F21" s="112"/>
      <c r="G21" s="48"/>
      <c r="H21" s="37"/>
      <c r="I21" s="37"/>
      <c r="J21" s="37"/>
      <c r="K21" s="37"/>
      <c r="L21" s="37"/>
      <c r="M21" s="37"/>
      <c r="N21" s="37"/>
      <c r="O21" s="104"/>
    </row>
    <row r="22" spans="3:20" ht="18.95" customHeight="1" x14ac:dyDescent="0.35">
      <c r="C22" s="103"/>
      <c r="D22" s="102"/>
      <c r="E22" s="111"/>
      <c r="F22" s="112"/>
      <c r="G22" s="36"/>
      <c r="H22" s="37"/>
      <c r="I22" s="37"/>
      <c r="J22" s="37"/>
      <c r="K22" s="37"/>
      <c r="L22" s="37"/>
      <c r="M22" s="37"/>
      <c r="N22" s="37"/>
      <c r="O22" s="104"/>
    </row>
    <row r="23" spans="3:20" ht="35.450000000000003" customHeight="1" x14ac:dyDescent="0.35">
      <c r="C23" s="103"/>
      <c r="D23" s="215" t="s">
        <v>1763</v>
      </c>
      <c r="E23" s="215"/>
      <c r="F23" s="215"/>
      <c r="G23" s="300" t="s">
        <v>1596</v>
      </c>
      <c r="H23" s="301"/>
      <c r="I23" s="299"/>
      <c r="J23" s="211" t="s">
        <v>1909</v>
      </c>
      <c r="K23" s="212"/>
      <c r="L23" s="212"/>
      <c r="M23" s="37"/>
      <c r="N23" s="37"/>
      <c r="O23" s="104"/>
    </row>
    <row r="24" spans="3:20" ht="43.5" customHeight="1" x14ac:dyDescent="0.35">
      <c r="C24" s="103"/>
      <c r="D24" s="105" t="s">
        <v>326</v>
      </c>
      <c r="E24" s="106" t="s">
        <v>29</v>
      </c>
      <c r="F24" s="106" t="s">
        <v>31</v>
      </c>
      <c r="G24" s="106" t="s">
        <v>1896</v>
      </c>
      <c r="I24" s="106" t="s">
        <v>1897</v>
      </c>
      <c r="J24" s="106" t="s">
        <v>1910</v>
      </c>
      <c r="K24" s="106" t="s">
        <v>1911</v>
      </c>
      <c r="L24" s="106" t="s">
        <v>1912</v>
      </c>
      <c r="M24" s="106" t="s">
        <v>32</v>
      </c>
      <c r="N24" s="37"/>
      <c r="O24" s="104"/>
      <c r="Q24" s="37"/>
      <c r="R24" s="37"/>
      <c r="S24" s="37"/>
      <c r="T24" s="37"/>
    </row>
    <row r="25" spans="3:20" ht="23.25" x14ac:dyDescent="0.35">
      <c r="C25" s="103"/>
      <c r="D25" s="107">
        <v>1</v>
      </c>
      <c r="E25" s="108"/>
      <c r="F25" s="47"/>
      <c r="G25" s="82"/>
      <c r="I25" s="82"/>
      <c r="J25" s="160"/>
      <c r="K25" s="160"/>
      <c r="L25" s="160"/>
      <c r="M25" s="47"/>
      <c r="N25" s="37"/>
      <c r="O25" s="104"/>
      <c r="Q25" s="37"/>
      <c r="R25" s="37"/>
      <c r="S25" s="37"/>
      <c r="T25" s="37"/>
    </row>
    <row r="26" spans="3:20" ht="23.25" x14ac:dyDescent="0.35">
      <c r="C26" s="103"/>
      <c r="D26" s="107">
        <v>2</v>
      </c>
      <c r="E26" s="108"/>
      <c r="F26" s="47"/>
      <c r="G26" s="82"/>
      <c r="I26" s="82"/>
      <c r="J26" s="160"/>
      <c r="K26" s="160"/>
      <c r="L26" s="160"/>
      <c r="M26" s="47"/>
      <c r="N26" s="37"/>
      <c r="O26" s="104"/>
      <c r="Q26" s="37"/>
      <c r="R26" s="37"/>
      <c r="S26" s="37"/>
      <c r="T26" s="37"/>
    </row>
    <row r="27" spans="3:20" ht="23.25" x14ac:dyDescent="0.35">
      <c r="C27" s="103"/>
      <c r="D27" s="107">
        <v>3</v>
      </c>
      <c r="E27" s="108"/>
      <c r="F27" s="47"/>
      <c r="G27" s="82"/>
      <c r="I27" s="82"/>
      <c r="J27" s="160"/>
      <c r="K27" s="160"/>
      <c r="L27" s="160"/>
      <c r="M27" s="47"/>
      <c r="N27" s="112"/>
      <c r="O27" s="104"/>
      <c r="Q27" s="112"/>
      <c r="R27" s="112"/>
      <c r="S27" s="112"/>
      <c r="T27" s="112"/>
    </row>
    <row r="28" spans="3:20" ht="23.25" x14ac:dyDescent="0.35">
      <c r="C28" s="103"/>
      <c r="D28" s="107">
        <v>4</v>
      </c>
      <c r="E28" s="108"/>
      <c r="F28" s="47"/>
      <c r="G28" s="82"/>
      <c r="I28" s="82"/>
      <c r="J28" s="160"/>
      <c r="K28" s="160"/>
      <c r="L28" s="160"/>
      <c r="M28" s="47"/>
      <c r="N28" s="112"/>
      <c r="O28" s="104"/>
      <c r="Q28" s="112"/>
      <c r="R28" s="112"/>
      <c r="S28" s="112"/>
      <c r="T28" s="112"/>
    </row>
    <row r="29" spans="3:20" ht="23.25" x14ac:dyDescent="0.35">
      <c r="C29" s="103"/>
      <c r="D29" s="107">
        <v>5</v>
      </c>
      <c r="E29" s="108"/>
      <c r="F29" s="47"/>
      <c r="G29" s="82"/>
      <c r="I29" s="82"/>
      <c r="J29" s="160"/>
      <c r="K29" s="160"/>
      <c r="L29" s="160"/>
      <c r="M29" s="47"/>
      <c r="N29" s="112"/>
      <c r="O29" s="104"/>
      <c r="Q29" s="112"/>
      <c r="R29" s="112"/>
      <c r="S29" s="112"/>
      <c r="T29" s="112"/>
    </row>
    <row r="30" spans="3:20" ht="23.25" x14ac:dyDescent="0.35">
      <c r="C30" s="103"/>
      <c r="D30" s="107">
        <v>6</v>
      </c>
      <c r="E30" s="108"/>
      <c r="F30" s="47"/>
      <c r="G30" s="82"/>
      <c r="I30" s="82"/>
      <c r="J30" s="160"/>
      <c r="K30" s="160"/>
      <c r="L30" s="160"/>
      <c r="M30" s="47"/>
      <c r="N30" s="112"/>
      <c r="O30" s="104"/>
      <c r="Q30" s="112"/>
      <c r="R30" s="112"/>
      <c r="S30" s="112"/>
      <c r="T30" s="112"/>
    </row>
    <row r="31" spans="3:20" ht="23.25" x14ac:dyDescent="0.35">
      <c r="C31" s="103"/>
      <c r="D31" s="107">
        <v>7</v>
      </c>
      <c r="E31" s="108"/>
      <c r="F31" s="47"/>
      <c r="G31" s="82"/>
      <c r="I31" s="82"/>
      <c r="J31" s="160"/>
      <c r="K31" s="160"/>
      <c r="L31" s="160"/>
      <c r="M31" s="47"/>
      <c r="N31" s="37"/>
      <c r="O31" s="104"/>
      <c r="Q31" s="37"/>
      <c r="R31" s="37"/>
      <c r="S31" s="37"/>
      <c r="T31" s="37"/>
    </row>
    <row r="32" spans="3:20" ht="23.25" x14ac:dyDescent="0.35">
      <c r="C32" s="103"/>
      <c r="D32" s="107">
        <v>8</v>
      </c>
      <c r="E32" s="108"/>
      <c r="F32" s="47"/>
      <c r="G32" s="82"/>
      <c r="I32" s="82"/>
      <c r="J32" s="160"/>
      <c r="K32" s="160"/>
      <c r="L32" s="160"/>
      <c r="M32" s="47"/>
      <c r="N32" s="112"/>
      <c r="O32" s="104"/>
      <c r="Q32" s="112"/>
      <c r="R32" s="112"/>
      <c r="S32" s="112"/>
      <c r="T32" s="112"/>
    </row>
    <row r="33" spans="3:20" ht="23.25" x14ac:dyDescent="0.35">
      <c r="C33" s="103"/>
      <c r="D33" s="107">
        <v>9</v>
      </c>
      <c r="E33" s="108"/>
      <c r="F33" s="47"/>
      <c r="G33" s="82"/>
      <c r="I33" s="82"/>
      <c r="J33" s="160"/>
      <c r="K33" s="160"/>
      <c r="L33" s="160"/>
      <c r="M33" s="47"/>
      <c r="N33" s="112"/>
      <c r="O33" s="104"/>
      <c r="Q33" s="112"/>
      <c r="R33" s="112"/>
      <c r="S33" s="112"/>
      <c r="T33" s="112"/>
    </row>
    <row r="34" spans="3:20" ht="23.25" x14ac:dyDescent="0.35">
      <c r="C34" s="103"/>
      <c r="D34" s="107">
        <v>10</v>
      </c>
      <c r="E34" s="108"/>
      <c r="F34" s="47"/>
      <c r="G34" s="82"/>
      <c r="I34" s="82"/>
      <c r="J34" s="160"/>
      <c r="K34" s="160"/>
      <c r="L34" s="160"/>
      <c r="M34" s="47"/>
      <c r="N34" s="112"/>
      <c r="O34" s="104"/>
      <c r="Q34" s="112"/>
      <c r="R34" s="112"/>
      <c r="S34" s="112"/>
      <c r="T34" s="112"/>
    </row>
    <row r="35" spans="3:20" ht="23.25" x14ac:dyDescent="0.35">
      <c r="C35" s="103"/>
      <c r="D35" s="112"/>
      <c r="E35" s="112"/>
      <c r="F35" s="36"/>
      <c r="G35" s="93"/>
      <c r="H35" s="112"/>
      <c r="I35" s="112"/>
      <c r="J35" s="112"/>
      <c r="K35" s="112"/>
      <c r="L35" s="112"/>
      <c r="M35" s="112"/>
      <c r="N35" s="112"/>
      <c r="O35" s="104"/>
    </row>
    <row r="36" spans="3:20" ht="23.25" x14ac:dyDescent="0.35">
      <c r="C36" s="103"/>
      <c r="D36" s="112"/>
      <c r="E36" s="112"/>
      <c r="F36" s="36"/>
      <c r="G36" s="37"/>
      <c r="H36" s="112"/>
      <c r="I36" s="112"/>
      <c r="J36" s="112"/>
      <c r="K36" s="112"/>
      <c r="L36" s="112"/>
      <c r="M36" s="112"/>
      <c r="N36" s="112"/>
      <c r="O36" s="104"/>
    </row>
    <row r="37" spans="3:20" ht="23.25" x14ac:dyDescent="0.35">
      <c r="C37" s="103"/>
      <c r="D37" s="98" t="s">
        <v>1764</v>
      </c>
      <c r="E37" s="112"/>
      <c r="F37" s="36"/>
      <c r="G37" s="37"/>
      <c r="H37" s="112"/>
      <c r="I37" s="112"/>
      <c r="J37" s="112"/>
      <c r="K37" s="112"/>
      <c r="L37" s="112"/>
      <c r="M37" s="112"/>
      <c r="N37" s="112"/>
      <c r="O37" s="104"/>
    </row>
    <row r="38" spans="3:20" ht="34.5" customHeight="1" x14ac:dyDescent="0.35">
      <c r="C38" s="103"/>
      <c r="D38" s="105"/>
      <c r="E38" s="106" t="s">
        <v>1765</v>
      </c>
      <c r="F38" s="106" t="s">
        <v>1847</v>
      </c>
      <c r="G38" s="106" t="s">
        <v>1848</v>
      </c>
      <c r="H38" s="288" t="s">
        <v>1766</v>
      </c>
      <c r="I38" s="297"/>
      <c r="J38" s="297"/>
      <c r="K38" s="297"/>
      <c r="L38" s="297"/>
      <c r="M38" s="297"/>
      <c r="N38" s="112"/>
      <c r="O38" s="104"/>
    </row>
    <row r="39" spans="3:20" ht="23.25" x14ac:dyDescent="0.35">
      <c r="C39" s="103"/>
      <c r="D39" s="107">
        <v>1</v>
      </c>
      <c r="E39" s="108"/>
      <c r="F39" s="109"/>
      <c r="G39" s="109"/>
      <c r="H39" s="298">
        <f>_xlfn.DAYS(G39,F39)</f>
        <v>0</v>
      </c>
      <c r="I39" s="165"/>
      <c r="J39" s="165"/>
      <c r="K39" s="165"/>
      <c r="L39" s="165"/>
      <c r="M39" s="165"/>
      <c r="N39" s="112"/>
      <c r="O39" s="104"/>
    </row>
    <row r="40" spans="3:20" ht="23.25" x14ac:dyDescent="0.35">
      <c r="C40" s="103"/>
      <c r="D40" s="107">
        <v>2</v>
      </c>
      <c r="E40" s="108"/>
      <c r="F40" s="109"/>
      <c r="G40" s="109"/>
      <c r="H40" s="298">
        <f t="shared" ref="H40:H43" si="0">_xlfn.DAYS(G40,F40)</f>
        <v>0</v>
      </c>
      <c r="I40" s="165"/>
      <c r="J40" s="165"/>
      <c r="K40" s="165"/>
      <c r="L40" s="165"/>
      <c r="M40" s="165"/>
      <c r="N40" s="112"/>
      <c r="O40" s="104"/>
    </row>
    <row r="41" spans="3:20" ht="23.25" x14ac:dyDescent="0.35">
      <c r="C41" s="103"/>
      <c r="D41" s="107">
        <v>3</v>
      </c>
      <c r="E41" s="108"/>
      <c r="F41" s="109"/>
      <c r="G41" s="109"/>
      <c r="H41" s="298">
        <f t="shared" si="0"/>
        <v>0</v>
      </c>
      <c r="I41" s="165"/>
      <c r="J41" s="165"/>
      <c r="K41" s="165"/>
      <c r="L41" s="165"/>
      <c r="M41" s="165"/>
      <c r="N41" s="112"/>
      <c r="O41" s="104"/>
    </row>
    <row r="42" spans="3:20" ht="23.25" x14ac:dyDescent="0.35">
      <c r="C42" s="103"/>
      <c r="D42" s="107">
        <v>4</v>
      </c>
      <c r="E42" s="108"/>
      <c r="F42" s="109"/>
      <c r="G42" s="109"/>
      <c r="H42" s="298">
        <f>_xlfn.DAYS(G42,F42)</f>
        <v>0</v>
      </c>
      <c r="I42" s="165"/>
      <c r="J42" s="165"/>
      <c r="K42" s="165"/>
      <c r="L42" s="165"/>
      <c r="M42" s="165"/>
      <c r="N42" s="112"/>
      <c r="O42" s="104"/>
    </row>
    <row r="43" spans="3:20" ht="23.25" x14ac:dyDescent="0.35">
      <c r="C43" s="103"/>
      <c r="D43" s="107">
        <v>5</v>
      </c>
      <c r="E43" s="108"/>
      <c r="F43" s="109"/>
      <c r="G43" s="109"/>
      <c r="H43" s="298">
        <f t="shared" si="0"/>
        <v>0</v>
      </c>
      <c r="I43" s="165"/>
      <c r="J43" s="165"/>
      <c r="K43" s="165"/>
      <c r="L43" s="165"/>
      <c r="M43" s="165"/>
      <c r="N43" s="112"/>
      <c r="O43" s="104"/>
    </row>
    <row r="44" spans="3:20" ht="23.25" x14ac:dyDescent="0.35">
      <c r="C44" s="103"/>
      <c r="D44" s="37"/>
      <c r="E44" s="37"/>
      <c r="F44" s="37"/>
      <c r="G44" s="37"/>
      <c r="H44" s="112"/>
      <c r="I44" s="112"/>
      <c r="J44" s="112"/>
      <c r="K44" s="112"/>
      <c r="L44" s="112"/>
      <c r="M44" s="112"/>
      <c r="N44" s="112"/>
      <c r="O44" s="104"/>
    </row>
    <row r="45" spans="3:20" ht="23.25" x14ac:dyDescent="0.35">
      <c r="C45" s="103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104"/>
    </row>
    <row r="46" spans="3:20" ht="42" customHeight="1" x14ac:dyDescent="0.35">
      <c r="C46" s="103"/>
      <c r="D46" s="98" t="s">
        <v>33</v>
      </c>
      <c r="E46" s="137"/>
      <c r="F46" s="49"/>
      <c r="G46" s="37"/>
      <c r="H46" s="37"/>
      <c r="I46" s="209" t="s">
        <v>1596</v>
      </c>
      <c r="J46" s="210"/>
      <c r="K46" s="211" t="s">
        <v>1909</v>
      </c>
      <c r="L46" s="212"/>
      <c r="M46" s="212"/>
      <c r="N46" s="37"/>
      <c r="O46" s="104"/>
    </row>
    <row r="47" spans="3:20" ht="37.5" customHeight="1" x14ac:dyDescent="0.35">
      <c r="C47" s="103"/>
      <c r="D47" s="105" t="s">
        <v>326</v>
      </c>
      <c r="E47" s="106" t="s">
        <v>29</v>
      </c>
      <c r="F47" s="106" t="s">
        <v>30</v>
      </c>
      <c r="G47" s="106" t="s">
        <v>31</v>
      </c>
      <c r="H47" s="37"/>
      <c r="I47" s="106" t="s">
        <v>1896</v>
      </c>
      <c r="J47" s="106" t="s">
        <v>1897</v>
      </c>
      <c r="K47" s="106" t="s">
        <v>1910</v>
      </c>
      <c r="L47" s="106" t="s">
        <v>1911</v>
      </c>
      <c r="M47" s="106" t="s">
        <v>1912</v>
      </c>
      <c r="N47" s="37"/>
      <c r="O47" s="104"/>
    </row>
    <row r="48" spans="3:20" ht="23.25" x14ac:dyDescent="0.35">
      <c r="C48" s="103"/>
      <c r="D48" s="107">
        <v>1</v>
      </c>
      <c r="E48" s="108"/>
      <c r="F48" s="108"/>
      <c r="G48" s="47"/>
      <c r="H48" s="163"/>
      <c r="I48" s="82"/>
      <c r="J48" s="82"/>
      <c r="K48" s="160"/>
      <c r="L48" s="160"/>
      <c r="M48" s="160"/>
      <c r="N48" s="37"/>
      <c r="O48" s="104"/>
    </row>
    <row r="49" spans="3:15" ht="23.25" x14ac:dyDescent="0.35">
      <c r="C49" s="103"/>
      <c r="D49" s="107">
        <v>2</v>
      </c>
      <c r="E49" s="108"/>
      <c r="F49" s="108"/>
      <c r="G49" s="47"/>
      <c r="H49" s="163"/>
      <c r="I49" s="82"/>
      <c r="J49" s="82"/>
      <c r="K49" s="160"/>
      <c r="L49" s="160"/>
      <c r="M49" s="160"/>
      <c r="N49" s="37"/>
      <c r="O49" s="104"/>
    </row>
    <row r="50" spans="3:15" ht="23.25" x14ac:dyDescent="0.35">
      <c r="C50" s="103"/>
      <c r="D50" s="107">
        <v>3</v>
      </c>
      <c r="E50" s="108"/>
      <c r="F50" s="108"/>
      <c r="G50" s="47"/>
      <c r="H50" s="37"/>
      <c r="I50" s="82"/>
      <c r="J50" s="82"/>
      <c r="K50" s="160"/>
      <c r="L50" s="160"/>
      <c r="M50" s="160"/>
      <c r="N50" s="37"/>
      <c r="O50" s="104"/>
    </row>
    <row r="51" spans="3:15" ht="23.25" x14ac:dyDescent="0.35">
      <c r="C51" s="103"/>
      <c r="D51" s="107">
        <v>4</v>
      </c>
      <c r="E51" s="108"/>
      <c r="F51" s="108"/>
      <c r="G51" s="47"/>
      <c r="H51" s="37"/>
      <c r="I51" s="82"/>
      <c r="J51" s="82"/>
      <c r="K51" s="160"/>
      <c r="L51" s="160"/>
      <c r="M51" s="160"/>
      <c r="N51" s="37"/>
      <c r="O51" s="104"/>
    </row>
    <row r="52" spans="3:15" ht="23.25" x14ac:dyDescent="0.35">
      <c r="C52" s="103"/>
      <c r="D52" s="107">
        <v>5</v>
      </c>
      <c r="E52" s="108"/>
      <c r="F52" s="108"/>
      <c r="G52" s="47"/>
      <c r="H52" s="37"/>
      <c r="I52" s="82"/>
      <c r="J52" s="82"/>
      <c r="K52" s="160"/>
      <c r="L52" s="160"/>
      <c r="M52" s="160"/>
      <c r="N52" s="37"/>
      <c r="O52" s="104"/>
    </row>
    <row r="53" spans="3:15" ht="23.25" x14ac:dyDescent="0.35">
      <c r="C53" s="103"/>
      <c r="D53" s="107">
        <v>6</v>
      </c>
      <c r="E53" s="108"/>
      <c r="F53" s="108"/>
      <c r="G53" s="47"/>
      <c r="H53" s="37"/>
      <c r="I53" s="82"/>
      <c r="J53" s="82"/>
      <c r="K53" s="160"/>
      <c r="L53" s="160"/>
      <c r="M53" s="160"/>
      <c r="N53" s="37"/>
      <c r="O53" s="104"/>
    </row>
    <row r="54" spans="3:15" ht="23.25" x14ac:dyDescent="0.35">
      <c r="C54" s="103"/>
      <c r="D54" s="107">
        <v>7</v>
      </c>
      <c r="E54" s="108"/>
      <c r="F54" s="108"/>
      <c r="G54" s="47"/>
      <c r="H54" s="37"/>
      <c r="I54" s="82"/>
      <c r="J54" s="82"/>
      <c r="K54" s="160"/>
      <c r="L54" s="160"/>
      <c r="M54" s="160"/>
      <c r="N54" s="37"/>
      <c r="O54" s="104"/>
    </row>
    <row r="55" spans="3:15" ht="23.25" x14ac:dyDescent="0.35">
      <c r="C55" s="103"/>
      <c r="D55" s="107">
        <v>8</v>
      </c>
      <c r="E55" s="108"/>
      <c r="F55" s="108"/>
      <c r="G55" s="47"/>
      <c r="H55" s="37"/>
      <c r="I55" s="82"/>
      <c r="J55" s="82"/>
      <c r="K55" s="160"/>
      <c r="L55" s="160"/>
      <c r="M55" s="160"/>
      <c r="N55" s="37"/>
      <c r="O55" s="104"/>
    </row>
    <row r="56" spans="3:15" ht="23.25" x14ac:dyDescent="0.35">
      <c r="C56" s="103"/>
      <c r="D56" s="107">
        <v>9</v>
      </c>
      <c r="E56" s="108"/>
      <c r="F56" s="108"/>
      <c r="G56" s="47"/>
      <c r="H56" s="37"/>
      <c r="I56" s="82"/>
      <c r="J56" s="82"/>
      <c r="K56" s="160"/>
      <c r="L56" s="160"/>
      <c r="M56" s="160"/>
      <c r="N56" s="37"/>
      <c r="O56" s="104"/>
    </row>
    <row r="57" spans="3:15" ht="23.25" x14ac:dyDescent="0.35">
      <c r="C57" s="103"/>
      <c r="D57" s="107">
        <v>10</v>
      </c>
      <c r="E57" s="108"/>
      <c r="F57" s="108"/>
      <c r="G57" s="47"/>
      <c r="H57" s="37"/>
      <c r="I57" s="82"/>
      <c r="J57" s="82"/>
      <c r="K57" s="160"/>
      <c r="L57" s="160"/>
      <c r="M57" s="160"/>
      <c r="N57" s="37"/>
      <c r="O57" s="104"/>
    </row>
    <row r="58" spans="3:15" ht="23.25" x14ac:dyDescent="0.35">
      <c r="C58" s="103"/>
      <c r="D58" s="37"/>
      <c r="E58" s="37"/>
      <c r="F58" s="37"/>
      <c r="G58" s="37"/>
      <c r="H58" s="37"/>
      <c r="N58" s="37"/>
      <c r="O58" s="104"/>
    </row>
    <row r="59" spans="3:15" ht="23.25" x14ac:dyDescent="0.35">
      <c r="C59" s="103"/>
      <c r="D59" s="37"/>
      <c r="E59" s="37"/>
      <c r="F59" s="37"/>
      <c r="G59" s="110" t="s">
        <v>1835</v>
      </c>
      <c r="H59" s="37"/>
      <c r="I59" s="37"/>
      <c r="J59" s="37"/>
      <c r="K59" s="37"/>
      <c r="L59" s="37"/>
      <c r="M59" s="37"/>
      <c r="N59" s="37"/>
      <c r="O59" s="104"/>
    </row>
    <row r="60" spans="3:15" ht="23.25" x14ac:dyDescent="0.35">
      <c r="C60" s="103"/>
      <c r="D60" s="102"/>
      <c r="E60" s="111"/>
      <c r="F60" s="112"/>
      <c r="G60" s="36"/>
      <c r="H60" s="37"/>
      <c r="I60" s="37"/>
      <c r="J60" s="37"/>
      <c r="K60" s="37"/>
      <c r="L60" s="37"/>
      <c r="M60" s="37"/>
      <c r="N60" s="37"/>
      <c r="O60" s="104"/>
    </row>
    <row r="61" spans="3:15" x14ac:dyDescent="0.25">
      <c r="C61" s="113"/>
      <c r="D61" s="114"/>
      <c r="E61" s="114"/>
      <c r="F61" s="114"/>
      <c r="G61" s="115"/>
      <c r="H61" s="116"/>
      <c r="I61" s="116"/>
      <c r="J61" s="116"/>
      <c r="K61" s="116"/>
      <c r="L61" s="116"/>
      <c r="M61" s="116"/>
      <c r="N61" s="116"/>
      <c r="O61" s="117"/>
    </row>
    <row r="62" spans="3:15" ht="15.75" thickBot="1" x14ac:dyDescent="0.3">
      <c r="C62" s="118"/>
      <c r="D62" s="119"/>
      <c r="E62" s="119"/>
      <c r="F62" s="120"/>
      <c r="G62" s="121"/>
      <c r="H62" s="122"/>
      <c r="I62" s="122"/>
      <c r="J62" s="122"/>
      <c r="K62" s="122"/>
      <c r="L62" s="122"/>
      <c r="M62" s="122"/>
      <c r="N62" s="122"/>
      <c r="O62" s="123"/>
    </row>
  </sheetData>
  <sheetProtection sheet="1" objects="1" scenarios="1" formatCells="0" formatColumns="0" formatRows="0"/>
  <mergeCells count="8">
    <mergeCell ref="I46:J46"/>
    <mergeCell ref="K46:M46"/>
    <mergeCell ref="J23:L23"/>
    <mergeCell ref="C2:H2"/>
    <mergeCell ref="I9:J9"/>
    <mergeCell ref="K9:M9"/>
    <mergeCell ref="D23:F23"/>
    <mergeCell ref="G23:H23"/>
  </mergeCells>
  <dataValidations count="3">
    <dataValidation type="decimal" allowBlank="1" showInputMessage="1" showErrorMessage="1" errorTitle="Indicar un Número" error="Indicar un Número" promptTitle="Indicar un Número" prompt="Indicar un Número" sqref="G48:G57 F46 I11:J20 M25:M34 F25:I34 I48:J57" xr:uid="{00000000-0002-0000-0300-000000000000}">
      <formula1>0</formula1>
      <formula2>10000</formula2>
    </dataValidation>
    <dataValidation type="date" allowBlank="1" showInputMessage="1" showErrorMessage="1" errorTitle="Indicar un Número" error="Indicar un Número" promptTitle="Indicar Data" prompt="XX/XX/XXXX" sqref="F39:G43" xr:uid="{00000000-0002-0000-0300-000001000000}">
      <formula1>36526</formula1>
      <formula2>58441</formula2>
    </dataValidation>
    <dataValidation type="decimal" allowBlank="1" showInputMessage="1" showErrorMessage="1" errorTitle="Indicar un Número" error="Indicar un Número" promptTitle="Indicar un Número" prompt="Indicar un Número" sqref="G11:G20" xr:uid="{00000000-0002-0000-0300-000002000000}">
      <formula1>0</formula1>
      <formula2>1E+28</formula2>
    </dataValidation>
  </dataValidations>
  <hyperlinks>
    <hyperlink ref="G59" location="Complet!A1" display="Menú" xr:uid="{00000000-0004-0000-0300-000000000000}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3000000}">
          <x14:formula1>
            <xm:f>'B. en qüestionari'!$Z$7:$Z$261</xm:f>
          </x14:formula1>
          <xm:sqref>K11:M20 J25:L34 K48:M57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ull5"/>
  <dimension ref="C1:N39"/>
  <sheetViews>
    <sheetView showGridLines="0" showRowColHeaders="0" workbookViewId="0">
      <selection activeCell="E22" sqref="E22"/>
    </sheetView>
  </sheetViews>
  <sheetFormatPr defaultColWidth="9.140625" defaultRowHeight="15" x14ac:dyDescent="0.25"/>
  <cols>
    <col min="2" max="2" width="4.140625" customWidth="1"/>
    <col min="3" max="3" width="12.7109375" customWidth="1"/>
    <col min="4" max="4" width="10.5703125" customWidth="1"/>
    <col min="5" max="5" width="45.140625" customWidth="1"/>
    <col min="6" max="6" width="47.85546875" customWidth="1"/>
    <col min="7" max="7" width="36.140625" customWidth="1"/>
    <col min="8" max="8" width="11.85546875" customWidth="1"/>
    <col min="9" max="9" width="12.7109375" customWidth="1"/>
    <col min="10" max="10" width="13.42578125" customWidth="1"/>
    <col min="11" max="12" width="13.85546875" customWidth="1"/>
    <col min="13" max="13" width="11.140625" customWidth="1"/>
    <col min="14" max="14" width="0.85546875" customWidth="1"/>
    <col min="16" max="16" width="15" customWidth="1"/>
  </cols>
  <sheetData>
    <row r="1" spans="3:14" ht="15.75" thickBot="1" x14ac:dyDescent="0.3"/>
    <row r="2" spans="3:14" ht="46.5" customHeight="1" x14ac:dyDescent="0.25">
      <c r="C2" s="218" t="s">
        <v>1790</v>
      </c>
      <c r="D2" s="219"/>
      <c r="E2" s="219"/>
      <c r="F2" s="219"/>
      <c r="G2" s="219"/>
      <c r="H2" s="219"/>
      <c r="I2" s="152"/>
      <c r="J2" s="152"/>
      <c r="K2" s="152"/>
      <c r="L2" s="152"/>
      <c r="M2" s="41" t="s">
        <v>2160</v>
      </c>
      <c r="N2" s="7"/>
    </row>
    <row r="3" spans="3:14" x14ac:dyDescent="0.25">
      <c r="C3" s="8"/>
      <c r="D3" s="9"/>
      <c r="E3" s="9"/>
      <c r="F3" s="9"/>
      <c r="G3" s="4"/>
      <c r="H3" s="4"/>
      <c r="I3" s="4"/>
      <c r="J3" s="4"/>
      <c r="K3" s="4"/>
      <c r="L3" s="4"/>
      <c r="M3" s="4"/>
      <c r="N3" s="13"/>
    </row>
    <row r="4" spans="3:14" ht="12.75" customHeight="1" x14ac:dyDescent="0.25">
      <c r="C4" s="8"/>
      <c r="D4" s="10"/>
      <c r="E4" s="10"/>
      <c r="F4" s="10"/>
      <c r="G4" s="10"/>
      <c r="H4" s="37"/>
      <c r="I4" s="37"/>
      <c r="J4" s="37"/>
      <c r="K4" s="37"/>
      <c r="L4" s="37"/>
      <c r="M4" s="5"/>
      <c r="N4" s="13"/>
    </row>
    <row r="5" spans="3:14" ht="18.75" hidden="1" x14ac:dyDescent="0.25">
      <c r="C5" s="11"/>
      <c r="D5" s="2"/>
      <c r="E5" s="2"/>
      <c r="F5" s="10"/>
      <c r="G5" s="10"/>
      <c r="H5" s="37"/>
      <c r="I5" s="37"/>
      <c r="J5" s="37"/>
      <c r="K5" s="37"/>
      <c r="L5" s="37"/>
      <c r="M5" s="5"/>
      <c r="N5" s="13"/>
    </row>
    <row r="6" spans="3:14" x14ac:dyDescent="0.25">
      <c r="C6" s="11"/>
      <c r="D6" s="3"/>
      <c r="E6" s="5"/>
      <c r="F6" s="5"/>
      <c r="G6" s="5"/>
      <c r="H6" s="37"/>
      <c r="I6" s="37"/>
      <c r="J6" s="37"/>
      <c r="K6" s="37"/>
      <c r="L6" s="37"/>
      <c r="M6" s="5"/>
      <c r="N6" s="13"/>
    </row>
    <row r="7" spans="3:14" ht="31.5" customHeight="1" x14ac:dyDescent="0.25">
      <c r="C7" s="11"/>
      <c r="D7" s="220" t="s">
        <v>1794</v>
      </c>
      <c r="E7" s="220"/>
      <c r="F7" s="220"/>
      <c r="G7" s="220"/>
      <c r="H7" s="220"/>
      <c r="I7" s="220"/>
      <c r="J7" s="220"/>
      <c r="K7" s="220"/>
      <c r="L7" s="220"/>
      <c r="M7" s="5"/>
      <c r="N7" s="13"/>
    </row>
    <row r="8" spans="3:14" ht="15" customHeight="1" x14ac:dyDescent="0.25">
      <c r="C8" s="11"/>
      <c r="D8" s="37"/>
      <c r="E8" s="37"/>
      <c r="F8" s="37"/>
      <c r="G8" s="37"/>
      <c r="H8" s="37"/>
      <c r="I8" s="37"/>
      <c r="J8" s="37"/>
      <c r="K8" s="37"/>
      <c r="L8" s="37"/>
      <c r="M8" s="5"/>
      <c r="N8" s="13"/>
    </row>
    <row r="9" spans="3:14" ht="15.75" x14ac:dyDescent="0.25">
      <c r="C9" s="11"/>
      <c r="D9" s="62" t="s">
        <v>1767</v>
      </c>
      <c r="E9" s="20"/>
      <c r="F9" s="20"/>
      <c r="G9" s="21"/>
      <c r="H9" s="209" t="s">
        <v>1596</v>
      </c>
      <c r="I9" s="210"/>
      <c r="J9" s="211" t="s">
        <v>1909</v>
      </c>
      <c r="K9" s="212"/>
      <c r="L9" s="212"/>
      <c r="M9" s="5"/>
      <c r="N9" s="13"/>
    </row>
    <row r="10" spans="3:14" ht="33.75" customHeight="1" x14ac:dyDescent="0.25">
      <c r="C10" s="12"/>
      <c r="D10" s="22" t="s">
        <v>326</v>
      </c>
      <c r="E10" s="23" t="s">
        <v>29</v>
      </c>
      <c r="F10" s="23" t="s">
        <v>30</v>
      </c>
      <c r="G10" s="23" t="s">
        <v>31</v>
      </c>
      <c r="H10" s="106" t="s">
        <v>1896</v>
      </c>
      <c r="I10" s="106" t="s">
        <v>1897</v>
      </c>
      <c r="J10" s="106" t="s">
        <v>1910</v>
      </c>
      <c r="K10" s="106" t="s">
        <v>1911</v>
      </c>
      <c r="L10" s="106" t="s">
        <v>1912</v>
      </c>
      <c r="M10" s="37"/>
      <c r="N10" s="13"/>
    </row>
    <row r="11" spans="3:14" ht="23.25" x14ac:dyDescent="0.35">
      <c r="C11" s="14"/>
      <c r="D11" s="24">
        <v>1</v>
      </c>
      <c r="E11" s="42"/>
      <c r="F11" s="42"/>
      <c r="G11" s="47"/>
      <c r="H11" s="82"/>
      <c r="I11" s="82"/>
      <c r="J11" s="160"/>
      <c r="K11" s="160"/>
      <c r="L11" s="160"/>
      <c r="M11" s="37"/>
      <c r="N11" s="15"/>
    </row>
    <row r="12" spans="3:14" ht="23.25" x14ac:dyDescent="0.35">
      <c r="C12" s="14"/>
      <c r="D12" s="24">
        <v>2</v>
      </c>
      <c r="E12" s="42"/>
      <c r="F12" s="42"/>
      <c r="G12" s="47"/>
      <c r="H12" s="82"/>
      <c r="I12" s="82"/>
      <c r="J12" s="160"/>
      <c r="K12" s="160"/>
      <c r="L12" s="160"/>
      <c r="M12" s="37"/>
      <c r="N12" s="15"/>
    </row>
    <row r="13" spans="3:14" ht="23.25" x14ac:dyDescent="0.35">
      <c r="C13" s="14"/>
      <c r="D13" s="24">
        <v>3</v>
      </c>
      <c r="E13" s="42"/>
      <c r="F13" s="42"/>
      <c r="G13" s="47"/>
      <c r="H13" s="82"/>
      <c r="I13" s="82"/>
      <c r="J13" s="160"/>
      <c r="K13" s="160"/>
      <c r="L13" s="160"/>
      <c r="M13" s="37"/>
      <c r="N13" s="15"/>
    </row>
    <row r="14" spans="3:14" ht="23.25" x14ac:dyDescent="0.35">
      <c r="C14" s="14"/>
      <c r="D14" s="24">
        <v>4</v>
      </c>
      <c r="E14" s="42"/>
      <c r="F14" s="42"/>
      <c r="G14" s="47"/>
      <c r="H14" s="82"/>
      <c r="I14" s="82"/>
      <c r="J14" s="160"/>
      <c r="K14" s="160"/>
      <c r="L14" s="160"/>
      <c r="M14" s="37"/>
      <c r="N14" s="15"/>
    </row>
    <row r="15" spans="3:14" ht="23.25" x14ac:dyDescent="0.35">
      <c r="C15" s="14"/>
      <c r="D15" s="24">
        <v>5</v>
      </c>
      <c r="E15" s="42"/>
      <c r="F15" s="42"/>
      <c r="G15" s="47"/>
      <c r="H15" s="82"/>
      <c r="I15" s="82"/>
      <c r="J15" s="160"/>
      <c r="K15" s="160"/>
      <c r="L15" s="160"/>
      <c r="M15" s="37"/>
      <c r="N15" s="15"/>
    </row>
    <row r="16" spans="3:14" ht="23.25" x14ac:dyDescent="0.35">
      <c r="C16" s="14"/>
      <c r="D16" s="24">
        <v>6</v>
      </c>
      <c r="E16" s="42"/>
      <c r="F16" s="42"/>
      <c r="G16" s="47"/>
      <c r="H16" s="82"/>
      <c r="I16" s="82"/>
      <c r="J16" s="160"/>
      <c r="K16" s="160"/>
      <c r="L16" s="160"/>
      <c r="M16" s="37"/>
      <c r="N16" s="15"/>
    </row>
    <row r="17" spans="3:14" ht="23.25" x14ac:dyDescent="0.35">
      <c r="C17" s="14"/>
      <c r="D17" s="24">
        <v>7</v>
      </c>
      <c r="E17" s="42"/>
      <c r="F17" s="42"/>
      <c r="G17" s="47"/>
      <c r="H17" s="82"/>
      <c r="I17" s="82"/>
      <c r="J17" s="160"/>
      <c r="K17" s="160"/>
      <c r="L17" s="160"/>
      <c r="M17" s="37"/>
      <c r="N17" s="15"/>
    </row>
    <row r="18" spans="3:14" ht="23.25" x14ac:dyDescent="0.35">
      <c r="C18" s="14"/>
      <c r="D18" s="24">
        <v>8</v>
      </c>
      <c r="E18" s="42"/>
      <c r="F18" s="42"/>
      <c r="G18" s="47"/>
      <c r="H18" s="82"/>
      <c r="I18" s="82"/>
      <c r="J18" s="160"/>
      <c r="K18" s="160"/>
      <c r="L18" s="160"/>
      <c r="M18" s="37"/>
      <c r="N18" s="15"/>
    </row>
    <row r="19" spans="3:14" ht="23.25" x14ac:dyDescent="0.35">
      <c r="C19" s="14"/>
      <c r="D19" s="24">
        <v>9</v>
      </c>
      <c r="E19" s="42"/>
      <c r="F19" s="42"/>
      <c r="G19" s="47"/>
      <c r="H19" s="82"/>
      <c r="I19" s="82"/>
      <c r="J19" s="160"/>
      <c r="K19" s="160"/>
      <c r="L19" s="160"/>
      <c r="M19" s="37"/>
      <c r="N19" s="15"/>
    </row>
    <row r="20" spans="3:14" ht="23.25" x14ac:dyDescent="0.35">
      <c r="C20" s="14"/>
      <c r="D20" s="24">
        <v>10</v>
      </c>
      <c r="E20" s="42"/>
      <c r="F20" s="42"/>
      <c r="G20" s="47"/>
      <c r="H20" s="82"/>
      <c r="I20" s="82"/>
      <c r="J20" s="160"/>
      <c r="K20" s="160"/>
      <c r="L20" s="160"/>
      <c r="M20" s="37"/>
      <c r="N20" s="15"/>
    </row>
    <row r="21" spans="3:14" ht="23.25" x14ac:dyDescent="0.35">
      <c r="C21" s="14"/>
      <c r="D21" s="38"/>
      <c r="E21" s="39"/>
      <c r="F21" s="35"/>
      <c r="G21" s="48"/>
      <c r="H21" s="37"/>
      <c r="I21" s="37"/>
      <c r="J21" s="37"/>
      <c r="K21" s="37"/>
      <c r="L21" s="37"/>
      <c r="M21" s="37"/>
      <c r="N21" s="15"/>
    </row>
    <row r="22" spans="3:14" ht="23.25" x14ac:dyDescent="0.35">
      <c r="C22" s="14"/>
      <c r="D22" s="38"/>
      <c r="E22" s="39"/>
      <c r="F22" s="35"/>
      <c r="G22" s="36"/>
      <c r="H22" s="37"/>
      <c r="I22" s="37"/>
      <c r="J22" s="37"/>
      <c r="K22" s="37"/>
      <c r="L22" s="37"/>
      <c r="M22" s="37"/>
      <c r="N22" s="15"/>
    </row>
    <row r="23" spans="3:14" ht="23.25" x14ac:dyDescent="0.35">
      <c r="C23" s="14"/>
      <c r="D23" s="62" t="s">
        <v>1768</v>
      </c>
      <c r="E23" s="39"/>
      <c r="F23" s="35"/>
      <c r="G23" s="36"/>
      <c r="H23" s="209" t="s">
        <v>1596</v>
      </c>
      <c r="I23" s="210"/>
      <c r="J23" s="211" t="s">
        <v>1909</v>
      </c>
      <c r="K23" s="212"/>
      <c r="L23" s="212"/>
      <c r="M23" s="37"/>
      <c r="N23" s="15"/>
    </row>
    <row r="24" spans="3:14" ht="33.75" customHeight="1" x14ac:dyDescent="0.35">
      <c r="C24" s="14"/>
      <c r="D24" s="22" t="s">
        <v>326</v>
      </c>
      <c r="E24" s="23" t="s">
        <v>29</v>
      </c>
      <c r="F24" s="23" t="s">
        <v>30</v>
      </c>
      <c r="G24" s="23" t="s">
        <v>31</v>
      </c>
      <c r="H24" s="106" t="s">
        <v>1896</v>
      </c>
      <c r="I24" s="106" t="s">
        <v>1897</v>
      </c>
      <c r="J24" s="106" t="s">
        <v>1910</v>
      </c>
      <c r="K24" s="106" t="s">
        <v>1911</v>
      </c>
      <c r="L24" s="106" t="s">
        <v>1912</v>
      </c>
      <c r="M24" s="37"/>
      <c r="N24" s="15"/>
    </row>
    <row r="25" spans="3:14" ht="23.25" x14ac:dyDescent="0.35">
      <c r="C25" s="14"/>
      <c r="D25" s="24">
        <v>1</v>
      </c>
      <c r="E25" s="42"/>
      <c r="F25" s="42"/>
      <c r="G25" s="47"/>
      <c r="H25" s="82"/>
      <c r="I25" s="82"/>
      <c r="J25" s="160"/>
      <c r="K25" s="160"/>
      <c r="L25" s="160"/>
      <c r="M25" s="37"/>
      <c r="N25" s="15"/>
    </row>
    <row r="26" spans="3:14" ht="23.25" x14ac:dyDescent="0.35">
      <c r="C26" s="14"/>
      <c r="D26" s="24">
        <v>2</v>
      </c>
      <c r="E26" s="42"/>
      <c r="F26" s="42"/>
      <c r="G26" s="47"/>
      <c r="H26" s="82"/>
      <c r="I26" s="82"/>
      <c r="J26" s="160"/>
      <c r="K26" s="160"/>
      <c r="L26" s="160"/>
      <c r="M26" s="37"/>
      <c r="N26" s="15"/>
    </row>
    <row r="27" spans="3:14" ht="23.25" x14ac:dyDescent="0.35">
      <c r="C27" s="14"/>
      <c r="D27" s="24">
        <v>3</v>
      </c>
      <c r="E27" s="42"/>
      <c r="F27" s="42"/>
      <c r="G27" s="47"/>
      <c r="H27" s="82"/>
      <c r="I27" s="82"/>
      <c r="J27" s="160"/>
      <c r="K27" s="160"/>
      <c r="L27" s="160"/>
      <c r="M27" s="35"/>
      <c r="N27" s="15"/>
    </row>
    <row r="28" spans="3:14" ht="23.25" x14ac:dyDescent="0.35">
      <c r="C28" s="14"/>
      <c r="D28" s="24">
        <v>4</v>
      </c>
      <c r="E28" s="42"/>
      <c r="F28" s="42"/>
      <c r="G28" s="47"/>
      <c r="H28" s="82"/>
      <c r="I28" s="82"/>
      <c r="J28" s="160"/>
      <c r="K28" s="160"/>
      <c r="L28" s="160"/>
      <c r="M28" s="35"/>
      <c r="N28" s="15"/>
    </row>
    <row r="29" spans="3:14" ht="23.25" x14ac:dyDescent="0.35">
      <c r="C29" s="14"/>
      <c r="D29" s="24">
        <v>5</v>
      </c>
      <c r="E29" s="42"/>
      <c r="F29" s="42"/>
      <c r="G29" s="47"/>
      <c r="H29" s="82"/>
      <c r="I29" s="82"/>
      <c r="J29" s="160"/>
      <c r="K29" s="160"/>
      <c r="L29" s="160"/>
      <c r="M29" s="35"/>
      <c r="N29" s="15"/>
    </row>
    <row r="30" spans="3:14" ht="23.25" x14ac:dyDescent="0.35">
      <c r="C30" s="14"/>
      <c r="D30" s="24">
        <v>6</v>
      </c>
      <c r="E30" s="42"/>
      <c r="F30" s="42"/>
      <c r="G30" s="47"/>
      <c r="H30" s="82"/>
      <c r="I30" s="82"/>
      <c r="J30" s="160"/>
      <c r="K30" s="160"/>
      <c r="L30" s="160"/>
      <c r="M30" s="35"/>
      <c r="N30" s="15"/>
    </row>
    <row r="31" spans="3:14" ht="23.25" x14ac:dyDescent="0.35">
      <c r="C31" s="14"/>
      <c r="D31" s="24">
        <v>7</v>
      </c>
      <c r="E31" s="42"/>
      <c r="F31" s="42"/>
      <c r="G31" s="47"/>
      <c r="H31" s="82"/>
      <c r="I31" s="82"/>
      <c r="J31" s="160"/>
      <c r="K31" s="160"/>
      <c r="L31" s="160"/>
      <c r="M31" s="37"/>
      <c r="N31" s="15"/>
    </row>
    <row r="32" spans="3:14" ht="23.25" x14ac:dyDescent="0.35">
      <c r="C32" s="14"/>
      <c r="D32" s="24">
        <v>8</v>
      </c>
      <c r="E32" s="42"/>
      <c r="F32" s="42"/>
      <c r="G32" s="47"/>
      <c r="H32" s="82"/>
      <c r="I32" s="82"/>
      <c r="J32" s="160"/>
      <c r="K32" s="160"/>
      <c r="L32" s="160"/>
      <c r="M32" s="35"/>
      <c r="N32" s="15"/>
    </row>
    <row r="33" spans="3:14" ht="23.25" x14ac:dyDescent="0.35">
      <c r="C33" s="14"/>
      <c r="D33" s="24">
        <v>9</v>
      </c>
      <c r="E33" s="42"/>
      <c r="F33" s="42"/>
      <c r="G33" s="47"/>
      <c r="H33" s="82"/>
      <c r="I33" s="82"/>
      <c r="J33" s="160"/>
      <c r="K33" s="160"/>
      <c r="L33" s="160"/>
      <c r="M33" s="35"/>
      <c r="N33" s="15"/>
    </row>
    <row r="34" spans="3:14" ht="23.25" x14ac:dyDescent="0.35">
      <c r="C34" s="14"/>
      <c r="D34" s="24">
        <v>10</v>
      </c>
      <c r="E34" s="42"/>
      <c r="F34" s="42"/>
      <c r="G34" s="47"/>
      <c r="H34" s="82"/>
      <c r="I34" s="82"/>
      <c r="J34" s="160"/>
      <c r="K34" s="160"/>
      <c r="L34" s="160"/>
      <c r="M34" s="35"/>
      <c r="N34" s="15"/>
    </row>
    <row r="35" spans="3:14" ht="23.25" x14ac:dyDescent="0.35">
      <c r="C35" s="14"/>
      <c r="D35" s="35"/>
      <c r="E35" s="35"/>
      <c r="F35" s="36"/>
      <c r="G35" s="5"/>
      <c r="H35" s="35"/>
      <c r="I35" s="35"/>
      <c r="J35" s="35"/>
      <c r="K35" s="35"/>
      <c r="L35" s="35"/>
      <c r="M35" s="35"/>
      <c r="N35" s="15"/>
    </row>
    <row r="36" spans="3:14" ht="23.25" x14ac:dyDescent="0.35">
      <c r="C36" s="14"/>
      <c r="D36" s="37"/>
      <c r="E36" s="37"/>
      <c r="F36" s="37"/>
      <c r="G36" s="78" t="s">
        <v>1835</v>
      </c>
      <c r="H36" s="37"/>
      <c r="I36" s="37"/>
      <c r="J36" s="37"/>
      <c r="K36" s="37"/>
      <c r="L36" s="37"/>
      <c r="M36" s="37"/>
      <c r="N36" s="15"/>
    </row>
    <row r="37" spans="3:14" ht="23.25" x14ac:dyDescent="0.35">
      <c r="C37" s="14"/>
      <c r="D37" s="38"/>
      <c r="E37" s="39"/>
      <c r="F37" s="35"/>
      <c r="G37" s="36"/>
      <c r="H37" s="37"/>
      <c r="I37" s="37"/>
      <c r="J37" s="37"/>
      <c r="K37" s="37"/>
      <c r="L37" s="37"/>
      <c r="M37" s="37"/>
      <c r="N37" s="15"/>
    </row>
    <row r="38" spans="3:14" x14ac:dyDescent="0.25">
      <c r="C38" s="16"/>
      <c r="D38" s="27"/>
      <c r="E38" s="27"/>
      <c r="F38" s="27"/>
      <c r="G38" s="28"/>
      <c r="H38" s="29"/>
      <c r="I38" s="29"/>
      <c r="J38" s="29"/>
      <c r="K38" s="29"/>
      <c r="L38" s="29"/>
      <c r="M38" s="29"/>
      <c r="N38" s="17"/>
    </row>
    <row r="39" spans="3:14" ht="15.75" thickBot="1" x14ac:dyDescent="0.3">
      <c r="C39" s="18"/>
      <c r="D39" s="30"/>
      <c r="E39" s="30"/>
      <c r="F39" s="31"/>
      <c r="G39" s="32"/>
      <c r="H39" s="33"/>
      <c r="I39" s="33"/>
      <c r="J39" s="33"/>
      <c r="K39" s="33"/>
      <c r="L39" s="33"/>
      <c r="M39" s="33"/>
      <c r="N39" s="19"/>
    </row>
  </sheetData>
  <mergeCells count="6">
    <mergeCell ref="C2:H2"/>
    <mergeCell ref="H9:I9"/>
    <mergeCell ref="J9:L9"/>
    <mergeCell ref="H23:I23"/>
    <mergeCell ref="J23:L23"/>
    <mergeCell ref="D7:L7"/>
  </mergeCells>
  <dataValidations count="1">
    <dataValidation type="decimal" allowBlank="1" showInputMessage="1" showErrorMessage="1" errorTitle="Indicar un Número" error="Indicar un Número" promptTitle="Indicar un Número" prompt="Indicar un Número" sqref="G11:I20 G25:I34" xr:uid="{00000000-0002-0000-0400-000000000000}">
      <formula1>0</formula1>
      <formula2>10000</formula2>
    </dataValidation>
  </dataValidations>
  <hyperlinks>
    <hyperlink ref="G36" location="Complet!A1" display="Menú" xr:uid="{00000000-0004-0000-0400-000000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1000000}">
          <x14:formula1>
            <xm:f>'A. en qüestionari'!$BK$8:$BK$117</xm:f>
          </x14:formula1>
          <xm:sqref>H4:L4</xm:sqref>
        </x14:dataValidation>
        <x14:dataValidation type="list" allowBlank="1" showInputMessage="1" showErrorMessage="1" xr:uid="{00000000-0002-0000-0400-000002000000}">
          <x14:formula1>
            <xm:f>'B. en qüestionari'!$Z$7:$Z$261</xm:f>
          </x14:formula1>
          <xm:sqref>J11:L20 J25:L34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ull7"/>
  <dimension ref="C1:O53"/>
  <sheetViews>
    <sheetView showGridLines="0" showRowColHeaders="0" workbookViewId="0">
      <selection activeCell="R27" sqref="R27"/>
    </sheetView>
  </sheetViews>
  <sheetFormatPr defaultColWidth="9.140625" defaultRowHeight="15" x14ac:dyDescent="0.25"/>
  <cols>
    <col min="2" max="2" width="3.5703125" customWidth="1"/>
    <col min="3" max="3" width="12.7109375" customWidth="1"/>
    <col min="4" max="4" width="10.5703125" customWidth="1"/>
    <col min="5" max="5" width="45.140625" customWidth="1"/>
    <col min="6" max="6" width="47.85546875" customWidth="1"/>
    <col min="7" max="7" width="18.42578125" customWidth="1"/>
    <col min="8" max="8" width="10.28515625" customWidth="1"/>
    <col min="9" max="9" width="12.140625" customWidth="1"/>
    <col min="10" max="12" width="13.42578125" customWidth="1"/>
    <col min="13" max="13" width="3.42578125" customWidth="1"/>
    <col min="14" max="14" width="11.140625" customWidth="1"/>
    <col min="15" max="15" width="2.42578125" customWidth="1"/>
    <col min="17" max="17" width="15" customWidth="1"/>
  </cols>
  <sheetData>
    <row r="1" spans="3:15" ht="15.75" thickBot="1" x14ac:dyDescent="0.3"/>
    <row r="2" spans="3:15" ht="46.5" customHeight="1" x14ac:dyDescent="0.25">
      <c r="C2" s="218" t="s">
        <v>1796</v>
      </c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41" t="s">
        <v>2160</v>
      </c>
      <c r="O2" s="7"/>
    </row>
    <row r="3" spans="3:15" x14ac:dyDescent="0.25">
      <c r="C3" s="8"/>
      <c r="D3" s="9"/>
      <c r="E3" s="9"/>
      <c r="F3" s="9"/>
      <c r="G3" s="4"/>
      <c r="H3" s="4"/>
      <c r="I3" s="4"/>
      <c r="J3" s="4"/>
      <c r="K3" s="4"/>
      <c r="L3" s="4"/>
      <c r="M3" s="4"/>
      <c r="N3" s="4"/>
      <c r="O3" s="13"/>
    </row>
    <row r="4" spans="3:15" ht="13.5" customHeight="1" x14ac:dyDescent="0.25">
      <c r="C4" s="8"/>
      <c r="D4" s="10"/>
      <c r="E4" s="10"/>
      <c r="F4" s="10"/>
      <c r="G4" s="10"/>
      <c r="H4" s="10"/>
      <c r="I4" s="10"/>
      <c r="J4" s="10"/>
      <c r="K4" s="10"/>
      <c r="L4" s="10"/>
      <c r="M4" s="37"/>
      <c r="N4" s="5"/>
      <c r="O4" s="13"/>
    </row>
    <row r="5" spans="3:15" ht="18.75" hidden="1" x14ac:dyDescent="0.25">
      <c r="C5" s="11"/>
      <c r="D5" s="2"/>
      <c r="E5" s="2"/>
      <c r="F5" s="10"/>
      <c r="G5" s="10"/>
      <c r="H5" s="10"/>
      <c r="I5" s="10"/>
      <c r="J5" s="10"/>
      <c r="K5" s="10"/>
      <c r="L5" s="10"/>
      <c r="M5" s="37"/>
      <c r="N5" s="5"/>
      <c r="O5" s="13"/>
    </row>
    <row r="6" spans="3:15" x14ac:dyDescent="0.25">
      <c r="C6" s="11"/>
      <c r="D6" s="3"/>
      <c r="E6" s="5"/>
      <c r="F6" s="5"/>
      <c r="G6" s="5"/>
      <c r="H6" s="5"/>
      <c r="I6" s="5"/>
      <c r="J6" s="5"/>
      <c r="K6" s="5"/>
      <c r="L6" s="5"/>
      <c r="M6" s="37"/>
      <c r="N6" s="5"/>
      <c r="O6" s="13"/>
    </row>
    <row r="7" spans="3:15" ht="36" customHeight="1" x14ac:dyDescent="0.25">
      <c r="C7" s="11"/>
      <c r="D7" s="220" t="s">
        <v>1793</v>
      </c>
      <c r="E7" s="220"/>
      <c r="F7" s="220"/>
      <c r="G7" s="220"/>
      <c r="H7" s="220"/>
      <c r="I7" s="220"/>
      <c r="J7" s="220"/>
      <c r="K7" s="220"/>
      <c r="L7" s="220"/>
      <c r="M7" s="37"/>
      <c r="N7" s="5"/>
      <c r="O7" s="13"/>
    </row>
    <row r="8" spans="3:15" ht="15" customHeight="1" x14ac:dyDescent="0.25">
      <c r="C8" s="11"/>
      <c r="D8" s="37"/>
      <c r="E8" s="37"/>
      <c r="F8" s="37"/>
      <c r="G8" s="37"/>
      <c r="H8" s="37"/>
      <c r="I8" s="37"/>
      <c r="J8" s="37"/>
      <c r="K8" s="37"/>
      <c r="L8" s="37"/>
      <c r="M8" s="37"/>
      <c r="N8" s="5"/>
      <c r="O8" s="13"/>
    </row>
    <row r="9" spans="3:15" ht="15.75" x14ac:dyDescent="0.25">
      <c r="C9" s="11"/>
      <c r="D9" s="62" t="s">
        <v>1795</v>
      </c>
      <c r="E9" s="20"/>
      <c r="F9" s="20"/>
      <c r="G9" s="21"/>
      <c r="H9" s="209" t="s">
        <v>1596</v>
      </c>
      <c r="I9" s="210"/>
      <c r="J9" s="211" t="s">
        <v>1909</v>
      </c>
      <c r="K9" s="212"/>
      <c r="L9" s="212"/>
      <c r="M9" s="37"/>
      <c r="N9" s="5"/>
      <c r="O9" s="13"/>
    </row>
    <row r="10" spans="3:15" ht="33.75" customHeight="1" x14ac:dyDescent="0.25">
      <c r="C10" s="12"/>
      <c r="D10" s="22" t="s">
        <v>326</v>
      </c>
      <c r="E10" s="23" t="s">
        <v>29</v>
      </c>
      <c r="F10" s="23" t="s">
        <v>30</v>
      </c>
      <c r="G10" s="23" t="s">
        <v>31</v>
      </c>
      <c r="H10" s="106" t="s">
        <v>1896</v>
      </c>
      <c r="I10" s="106" t="s">
        <v>1897</v>
      </c>
      <c r="J10" s="106" t="s">
        <v>1910</v>
      </c>
      <c r="K10" s="106" t="s">
        <v>1911</v>
      </c>
      <c r="L10" s="106" t="s">
        <v>1912</v>
      </c>
      <c r="M10" s="37"/>
      <c r="N10" s="37"/>
      <c r="O10" s="13"/>
    </row>
    <row r="11" spans="3:15" ht="23.25" x14ac:dyDescent="0.35">
      <c r="C11" s="14"/>
      <c r="D11" s="24">
        <v>1</v>
      </c>
      <c r="E11" s="42"/>
      <c r="F11" s="42"/>
      <c r="G11" s="47"/>
      <c r="H11" s="82"/>
      <c r="I11" s="82"/>
      <c r="J11" s="160"/>
      <c r="K11" s="160"/>
      <c r="L11" s="160"/>
      <c r="M11" s="37"/>
      <c r="N11" s="37"/>
      <c r="O11" s="15"/>
    </row>
    <row r="12" spans="3:15" ht="23.25" x14ac:dyDescent="0.35">
      <c r="C12" s="14"/>
      <c r="D12" s="24">
        <v>2</v>
      </c>
      <c r="E12" s="42"/>
      <c r="F12" s="42"/>
      <c r="G12" s="47"/>
      <c r="H12" s="82"/>
      <c r="I12" s="82"/>
      <c r="J12" s="160"/>
      <c r="K12" s="160"/>
      <c r="L12" s="160"/>
      <c r="M12" s="37"/>
      <c r="N12" s="37"/>
      <c r="O12" s="15"/>
    </row>
    <row r="13" spans="3:15" ht="23.25" x14ac:dyDescent="0.35">
      <c r="C13" s="14"/>
      <c r="D13" s="24">
        <v>3</v>
      </c>
      <c r="E13" s="42"/>
      <c r="F13" s="42"/>
      <c r="G13" s="47"/>
      <c r="H13" s="82"/>
      <c r="I13" s="82"/>
      <c r="J13" s="160"/>
      <c r="K13" s="160"/>
      <c r="L13" s="160"/>
      <c r="M13" s="37"/>
      <c r="N13" s="37"/>
      <c r="O13" s="15"/>
    </row>
    <row r="14" spans="3:15" ht="23.25" x14ac:dyDescent="0.35">
      <c r="C14" s="14"/>
      <c r="D14" s="24">
        <v>4</v>
      </c>
      <c r="E14" s="42"/>
      <c r="F14" s="42"/>
      <c r="G14" s="47"/>
      <c r="H14" s="82"/>
      <c r="I14" s="82"/>
      <c r="J14" s="160"/>
      <c r="K14" s="160"/>
      <c r="L14" s="160"/>
      <c r="M14" s="37"/>
      <c r="N14" s="37"/>
      <c r="O14" s="15"/>
    </row>
    <row r="15" spans="3:15" ht="23.25" x14ac:dyDescent="0.35">
      <c r="C15" s="14"/>
      <c r="D15" s="24">
        <v>5</v>
      </c>
      <c r="E15" s="42"/>
      <c r="F15" s="42"/>
      <c r="G15" s="47"/>
      <c r="H15" s="82"/>
      <c r="I15" s="82"/>
      <c r="J15" s="160"/>
      <c r="K15" s="160"/>
      <c r="L15" s="160"/>
      <c r="M15" s="37"/>
      <c r="N15" s="37"/>
      <c r="O15" s="15"/>
    </row>
    <row r="16" spans="3:15" ht="23.25" x14ac:dyDescent="0.35">
      <c r="C16" s="14"/>
      <c r="D16" s="24">
        <v>6</v>
      </c>
      <c r="E16" s="42"/>
      <c r="F16" s="42"/>
      <c r="G16" s="47"/>
      <c r="H16" s="82"/>
      <c r="I16" s="82"/>
      <c r="J16" s="160"/>
      <c r="K16" s="160"/>
      <c r="L16" s="160"/>
      <c r="M16" s="37"/>
      <c r="N16" s="37"/>
      <c r="O16" s="15"/>
    </row>
    <row r="17" spans="3:15" ht="23.25" x14ac:dyDescent="0.35">
      <c r="C17" s="14"/>
      <c r="D17" s="24">
        <v>7</v>
      </c>
      <c r="E17" s="42"/>
      <c r="F17" s="42"/>
      <c r="G17" s="47"/>
      <c r="H17" s="82"/>
      <c r="I17" s="82"/>
      <c r="J17" s="160"/>
      <c r="K17" s="160"/>
      <c r="L17" s="160"/>
      <c r="M17" s="37"/>
      <c r="N17" s="37"/>
      <c r="O17" s="15"/>
    </row>
    <row r="18" spans="3:15" ht="23.25" x14ac:dyDescent="0.35">
      <c r="C18" s="14"/>
      <c r="D18" s="24">
        <v>8</v>
      </c>
      <c r="E18" s="42"/>
      <c r="F18" s="42"/>
      <c r="G18" s="47"/>
      <c r="H18" s="82"/>
      <c r="I18" s="82"/>
      <c r="J18" s="160"/>
      <c r="K18" s="160"/>
      <c r="L18" s="160"/>
      <c r="M18" s="37"/>
      <c r="N18" s="37"/>
      <c r="O18" s="15"/>
    </row>
    <row r="19" spans="3:15" ht="23.25" x14ac:dyDescent="0.35">
      <c r="C19" s="14"/>
      <c r="D19" s="24">
        <v>9</v>
      </c>
      <c r="E19" s="42"/>
      <c r="F19" s="42"/>
      <c r="G19" s="47"/>
      <c r="H19" s="82"/>
      <c r="I19" s="82"/>
      <c r="J19" s="160"/>
      <c r="K19" s="160"/>
      <c r="L19" s="160"/>
      <c r="M19" s="37"/>
      <c r="N19" s="37"/>
      <c r="O19" s="15"/>
    </row>
    <row r="20" spans="3:15" ht="23.25" x14ac:dyDescent="0.35">
      <c r="C20" s="14"/>
      <c r="D20" s="24">
        <v>10</v>
      </c>
      <c r="E20" s="42"/>
      <c r="F20" s="42"/>
      <c r="G20" s="47"/>
      <c r="H20" s="82"/>
      <c r="I20" s="82"/>
      <c r="J20" s="160"/>
      <c r="K20" s="160"/>
      <c r="L20" s="160"/>
      <c r="M20" s="37"/>
      <c r="N20" s="37"/>
      <c r="O20" s="15"/>
    </row>
    <row r="21" spans="3:15" ht="23.25" x14ac:dyDescent="0.35">
      <c r="C21" s="14"/>
      <c r="D21" s="38"/>
      <c r="E21" s="39"/>
      <c r="F21" s="35"/>
      <c r="G21" s="48"/>
      <c r="H21" s="48"/>
      <c r="I21" s="48"/>
      <c r="J21" s="48"/>
      <c r="K21" s="48"/>
      <c r="L21" s="48"/>
      <c r="M21" s="37"/>
      <c r="N21" s="37"/>
      <c r="O21" s="15"/>
    </row>
    <row r="22" spans="3:15" ht="23.25" x14ac:dyDescent="0.35">
      <c r="C22" s="14"/>
      <c r="D22" s="38"/>
      <c r="E22" s="39"/>
      <c r="F22" s="35"/>
      <c r="G22" s="36"/>
      <c r="H22" s="36"/>
      <c r="I22" s="36"/>
      <c r="J22" s="36"/>
      <c r="K22" s="36"/>
      <c r="L22" s="36"/>
      <c r="M22" s="37"/>
      <c r="N22" s="37"/>
      <c r="O22" s="15"/>
    </row>
    <row r="23" spans="3:15" ht="23.25" x14ac:dyDescent="0.35">
      <c r="C23" s="14"/>
      <c r="D23" s="62" t="s">
        <v>1928</v>
      </c>
      <c r="E23" s="39"/>
      <c r="F23" s="35"/>
      <c r="G23" s="36"/>
      <c r="H23" s="209" t="s">
        <v>1596</v>
      </c>
      <c r="I23" s="210"/>
      <c r="J23" s="211" t="s">
        <v>1909</v>
      </c>
      <c r="K23" s="212"/>
      <c r="L23" s="212"/>
      <c r="M23" s="37"/>
      <c r="N23" s="37"/>
      <c r="O23" s="15"/>
    </row>
    <row r="24" spans="3:15" ht="33.75" customHeight="1" x14ac:dyDescent="0.35">
      <c r="C24" s="14"/>
      <c r="D24" s="22" t="s">
        <v>326</v>
      </c>
      <c r="E24" s="23" t="s">
        <v>29</v>
      </c>
      <c r="F24" s="23" t="s">
        <v>30</v>
      </c>
      <c r="G24" s="23" t="s">
        <v>31</v>
      </c>
      <c r="H24" s="106" t="s">
        <v>1896</v>
      </c>
      <c r="I24" s="106" t="s">
        <v>1897</v>
      </c>
      <c r="J24" s="106" t="s">
        <v>1910</v>
      </c>
      <c r="K24" s="106" t="s">
        <v>1911</v>
      </c>
      <c r="L24" s="106" t="s">
        <v>1912</v>
      </c>
      <c r="M24" s="37"/>
      <c r="N24" s="37"/>
      <c r="O24" s="15"/>
    </row>
    <row r="25" spans="3:15" ht="23.25" x14ac:dyDescent="0.35">
      <c r="C25" s="14"/>
      <c r="D25" s="24">
        <v>1</v>
      </c>
      <c r="E25" s="42"/>
      <c r="F25" s="42"/>
      <c r="G25" s="47"/>
      <c r="H25" s="82"/>
      <c r="I25" s="82"/>
      <c r="J25" s="160"/>
      <c r="K25" s="160"/>
      <c r="L25" s="160"/>
      <c r="M25" s="37"/>
      <c r="N25" s="37"/>
      <c r="O25" s="15"/>
    </row>
    <row r="26" spans="3:15" ht="23.25" x14ac:dyDescent="0.35">
      <c r="C26" s="14"/>
      <c r="D26" s="24">
        <v>2</v>
      </c>
      <c r="E26" s="42"/>
      <c r="F26" s="42"/>
      <c r="G26" s="47"/>
      <c r="H26" s="82"/>
      <c r="I26" s="82"/>
      <c r="J26" s="160"/>
      <c r="K26" s="160"/>
      <c r="L26" s="160"/>
      <c r="M26" s="37"/>
      <c r="N26" s="37"/>
      <c r="O26" s="15"/>
    </row>
    <row r="27" spans="3:15" ht="23.25" x14ac:dyDescent="0.35">
      <c r="C27" s="14"/>
      <c r="D27" s="24">
        <v>3</v>
      </c>
      <c r="E27" s="42"/>
      <c r="F27" s="42"/>
      <c r="G27" s="47"/>
      <c r="H27" s="82"/>
      <c r="I27" s="82"/>
      <c r="J27" s="160"/>
      <c r="K27" s="160"/>
      <c r="L27" s="160"/>
      <c r="M27" s="35"/>
      <c r="N27" s="35"/>
      <c r="O27" s="15"/>
    </row>
    <row r="28" spans="3:15" ht="23.25" x14ac:dyDescent="0.35">
      <c r="C28" s="14"/>
      <c r="D28" s="24">
        <v>4</v>
      </c>
      <c r="E28" s="42"/>
      <c r="F28" s="42"/>
      <c r="G28" s="47"/>
      <c r="H28" s="82"/>
      <c r="I28" s="82"/>
      <c r="J28" s="160"/>
      <c r="K28" s="160"/>
      <c r="L28" s="160"/>
      <c r="M28" s="35"/>
      <c r="N28" s="35"/>
      <c r="O28" s="15"/>
    </row>
    <row r="29" spans="3:15" ht="23.25" x14ac:dyDescent="0.35">
      <c r="C29" s="14"/>
      <c r="D29" s="24">
        <v>5</v>
      </c>
      <c r="E29" s="42"/>
      <c r="F29" s="42"/>
      <c r="G29" s="47"/>
      <c r="H29" s="82"/>
      <c r="I29" s="82"/>
      <c r="J29" s="160"/>
      <c r="K29" s="160"/>
      <c r="L29" s="160"/>
      <c r="M29" s="35"/>
      <c r="N29" s="35"/>
      <c r="O29" s="15"/>
    </row>
    <row r="30" spans="3:15" ht="23.25" x14ac:dyDescent="0.35">
      <c r="C30" s="14"/>
      <c r="D30" s="24">
        <v>6</v>
      </c>
      <c r="E30" s="42"/>
      <c r="F30" s="42"/>
      <c r="G30" s="47"/>
      <c r="H30" s="82"/>
      <c r="I30" s="82"/>
      <c r="J30" s="160"/>
      <c r="K30" s="160"/>
      <c r="L30" s="160"/>
      <c r="M30" s="35"/>
      <c r="N30" s="35"/>
      <c r="O30" s="15"/>
    </row>
    <row r="31" spans="3:15" ht="23.25" x14ac:dyDescent="0.35">
      <c r="C31" s="14"/>
      <c r="D31" s="24">
        <v>7</v>
      </c>
      <c r="E31" s="42"/>
      <c r="F31" s="42"/>
      <c r="G31" s="47"/>
      <c r="H31" s="82"/>
      <c r="I31" s="82"/>
      <c r="J31" s="160"/>
      <c r="K31" s="160"/>
      <c r="L31" s="160"/>
      <c r="M31" s="37"/>
      <c r="N31" s="37"/>
      <c r="O31" s="15"/>
    </row>
    <row r="32" spans="3:15" ht="23.25" x14ac:dyDescent="0.35">
      <c r="C32" s="14"/>
      <c r="D32" s="24">
        <v>8</v>
      </c>
      <c r="E32" s="42"/>
      <c r="F32" s="42"/>
      <c r="G32" s="47"/>
      <c r="H32" s="82"/>
      <c r="I32" s="82"/>
      <c r="J32" s="160"/>
      <c r="K32" s="160"/>
      <c r="L32" s="160"/>
      <c r="M32" s="35"/>
      <c r="N32" s="35"/>
      <c r="O32" s="15"/>
    </row>
    <row r="33" spans="3:15" ht="23.25" x14ac:dyDescent="0.35">
      <c r="C33" s="14"/>
      <c r="D33" s="24">
        <v>9</v>
      </c>
      <c r="E33" s="42"/>
      <c r="F33" s="42"/>
      <c r="G33" s="47"/>
      <c r="H33" s="82"/>
      <c r="I33" s="82"/>
      <c r="J33" s="160"/>
      <c r="K33" s="160"/>
      <c r="L33" s="160"/>
      <c r="M33" s="35"/>
      <c r="N33" s="35"/>
      <c r="O33" s="15"/>
    </row>
    <row r="34" spans="3:15" ht="23.25" x14ac:dyDescent="0.35">
      <c r="C34" s="14"/>
      <c r="D34" s="24">
        <v>10</v>
      </c>
      <c r="E34" s="42"/>
      <c r="F34" s="42"/>
      <c r="G34" s="47"/>
      <c r="H34" s="82"/>
      <c r="I34" s="82"/>
      <c r="J34" s="160"/>
      <c r="K34" s="160"/>
      <c r="L34" s="160"/>
      <c r="M34" s="35"/>
      <c r="N34" s="35"/>
      <c r="O34" s="15"/>
    </row>
    <row r="35" spans="3:15" ht="23.25" x14ac:dyDescent="0.35">
      <c r="C35" s="14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5"/>
      <c r="O35" s="15"/>
    </row>
    <row r="36" spans="3:15" ht="23.25" x14ac:dyDescent="0.35">
      <c r="C36" s="14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5"/>
      <c r="O36" s="15"/>
    </row>
    <row r="37" spans="3:15" ht="40.5" customHeight="1" x14ac:dyDescent="0.35">
      <c r="C37" s="14"/>
      <c r="D37" s="221" t="s">
        <v>37</v>
      </c>
      <c r="E37" s="221"/>
      <c r="F37" s="221"/>
      <c r="G37" s="222"/>
      <c r="H37" s="209" t="s">
        <v>1596</v>
      </c>
      <c r="I37" s="210"/>
      <c r="J37" s="211" t="s">
        <v>1909</v>
      </c>
      <c r="K37" s="212"/>
      <c r="L37" s="212"/>
      <c r="M37" s="37"/>
      <c r="N37" s="35"/>
      <c r="O37" s="15"/>
    </row>
    <row r="38" spans="3:15" ht="45" x14ac:dyDescent="0.35">
      <c r="C38" s="14"/>
      <c r="D38" s="22" t="s">
        <v>326</v>
      </c>
      <c r="E38" s="23" t="s">
        <v>29</v>
      </c>
      <c r="F38" s="23" t="s">
        <v>30</v>
      </c>
      <c r="G38" s="23" t="s">
        <v>31</v>
      </c>
      <c r="H38" s="106" t="s">
        <v>1896</v>
      </c>
      <c r="I38" s="106" t="s">
        <v>1897</v>
      </c>
      <c r="J38" s="106" t="s">
        <v>1910</v>
      </c>
      <c r="K38" s="106" t="s">
        <v>1911</v>
      </c>
      <c r="L38" s="106" t="s">
        <v>1912</v>
      </c>
      <c r="M38" s="37"/>
      <c r="N38" s="35"/>
      <c r="O38" s="15"/>
    </row>
    <row r="39" spans="3:15" ht="23.25" x14ac:dyDescent="0.35">
      <c r="C39" s="14"/>
      <c r="D39" s="24">
        <v>1</v>
      </c>
      <c r="E39" s="42"/>
      <c r="F39" s="42"/>
      <c r="G39" s="47"/>
      <c r="H39" s="82"/>
      <c r="I39" s="82"/>
      <c r="J39" s="160"/>
      <c r="K39" s="160"/>
      <c r="L39" s="160"/>
      <c r="M39" s="37"/>
      <c r="N39" s="35"/>
      <c r="O39" s="15"/>
    </row>
    <row r="40" spans="3:15" ht="23.25" x14ac:dyDescent="0.35">
      <c r="C40" s="14"/>
      <c r="D40" s="24">
        <v>2</v>
      </c>
      <c r="E40" s="42"/>
      <c r="F40" s="42"/>
      <c r="G40" s="47"/>
      <c r="H40" s="82"/>
      <c r="I40" s="82"/>
      <c r="J40" s="160"/>
      <c r="K40" s="160"/>
      <c r="L40" s="160"/>
      <c r="M40" s="37"/>
      <c r="N40" s="35"/>
      <c r="O40" s="15"/>
    </row>
    <row r="41" spans="3:15" ht="23.25" x14ac:dyDescent="0.35">
      <c r="C41" s="14"/>
      <c r="D41" s="24">
        <v>3</v>
      </c>
      <c r="E41" s="42"/>
      <c r="F41" s="42"/>
      <c r="G41" s="47"/>
      <c r="H41" s="82"/>
      <c r="I41" s="82"/>
      <c r="J41" s="160"/>
      <c r="K41" s="160"/>
      <c r="L41" s="160"/>
      <c r="M41" s="37"/>
      <c r="N41" s="35"/>
      <c r="O41" s="15"/>
    </row>
    <row r="42" spans="3:15" ht="23.25" x14ac:dyDescent="0.35">
      <c r="C42" s="14"/>
      <c r="D42" s="24">
        <v>4</v>
      </c>
      <c r="E42" s="42"/>
      <c r="F42" s="42"/>
      <c r="G42" s="47"/>
      <c r="H42" s="82"/>
      <c r="I42" s="82"/>
      <c r="J42" s="160"/>
      <c r="K42" s="160"/>
      <c r="L42" s="160"/>
      <c r="M42" s="37"/>
      <c r="N42" s="35"/>
      <c r="O42" s="15"/>
    </row>
    <row r="43" spans="3:15" ht="23.25" x14ac:dyDescent="0.35">
      <c r="C43" s="14"/>
      <c r="D43" s="24">
        <v>5</v>
      </c>
      <c r="E43" s="42"/>
      <c r="F43" s="42"/>
      <c r="G43" s="47"/>
      <c r="H43" s="82"/>
      <c r="I43" s="82"/>
      <c r="J43" s="160"/>
      <c r="K43" s="160"/>
      <c r="L43" s="160"/>
      <c r="M43" s="37"/>
      <c r="N43" s="35"/>
      <c r="O43" s="15"/>
    </row>
    <row r="44" spans="3:15" ht="23.25" x14ac:dyDescent="0.35">
      <c r="C44" s="14"/>
      <c r="D44" s="24">
        <v>6</v>
      </c>
      <c r="E44" s="42"/>
      <c r="F44" s="42"/>
      <c r="G44" s="47"/>
      <c r="H44" s="82"/>
      <c r="I44" s="82"/>
      <c r="J44" s="160"/>
      <c r="K44" s="160"/>
      <c r="L44" s="160"/>
      <c r="M44" s="37"/>
      <c r="N44" s="35"/>
      <c r="O44" s="15"/>
    </row>
    <row r="45" spans="3:15" ht="23.25" x14ac:dyDescent="0.35">
      <c r="C45" s="14"/>
      <c r="D45" s="24">
        <v>7</v>
      </c>
      <c r="E45" s="42"/>
      <c r="F45" s="42"/>
      <c r="G45" s="47"/>
      <c r="H45" s="82"/>
      <c r="I45" s="82"/>
      <c r="J45" s="160"/>
      <c r="K45" s="160"/>
      <c r="L45" s="160"/>
      <c r="M45" s="37"/>
      <c r="N45" s="35"/>
      <c r="O45" s="15"/>
    </row>
    <row r="46" spans="3:15" ht="23.25" x14ac:dyDescent="0.35">
      <c r="C46" s="14"/>
      <c r="D46" s="24">
        <v>8</v>
      </c>
      <c r="E46" s="42"/>
      <c r="F46" s="42"/>
      <c r="G46" s="47"/>
      <c r="H46" s="82"/>
      <c r="I46" s="82"/>
      <c r="J46" s="160"/>
      <c r="K46" s="160"/>
      <c r="L46" s="160"/>
      <c r="M46" s="37"/>
      <c r="N46" s="35"/>
      <c r="O46" s="15"/>
    </row>
    <row r="47" spans="3:15" ht="23.25" x14ac:dyDescent="0.35">
      <c r="C47" s="14"/>
      <c r="D47" s="24">
        <v>9</v>
      </c>
      <c r="E47" s="42"/>
      <c r="F47" s="42"/>
      <c r="G47" s="47"/>
      <c r="H47" s="82"/>
      <c r="I47" s="82"/>
      <c r="J47" s="160"/>
      <c r="K47" s="160"/>
      <c r="L47" s="160"/>
      <c r="M47" s="37"/>
      <c r="N47" s="35"/>
      <c r="O47" s="15"/>
    </row>
    <row r="48" spans="3:15" ht="23.25" x14ac:dyDescent="0.35">
      <c r="C48" s="14"/>
      <c r="D48" s="24">
        <v>10</v>
      </c>
      <c r="E48" s="42"/>
      <c r="F48" s="42"/>
      <c r="G48" s="47"/>
      <c r="H48" s="82"/>
      <c r="I48" s="82"/>
      <c r="J48" s="160"/>
      <c r="K48" s="160"/>
      <c r="L48" s="160"/>
      <c r="M48" s="37"/>
      <c r="N48" s="37"/>
      <c r="O48" s="15"/>
    </row>
    <row r="49" spans="3:15" ht="23.25" x14ac:dyDescent="0.35">
      <c r="C49" s="14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15"/>
    </row>
    <row r="50" spans="3:15" ht="23.25" x14ac:dyDescent="0.35">
      <c r="C50" s="14"/>
      <c r="D50" s="37"/>
      <c r="E50" s="37"/>
      <c r="F50" s="37"/>
      <c r="G50" s="78" t="s">
        <v>1835</v>
      </c>
      <c r="H50" s="78"/>
      <c r="I50" s="78"/>
      <c r="J50" s="78"/>
      <c r="K50" s="78"/>
      <c r="L50" s="78"/>
      <c r="M50" s="37"/>
      <c r="N50" s="37"/>
      <c r="O50" s="15"/>
    </row>
    <row r="51" spans="3:15" ht="23.25" x14ac:dyDescent="0.35">
      <c r="C51" s="14"/>
      <c r="D51" s="37"/>
      <c r="E51" s="37"/>
      <c r="F51" s="37"/>
      <c r="G51" s="78"/>
      <c r="H51" s="78"/>
      <c r="I51" s="78"/>
      <c r="J51" s="78"/>
      <c r="K51" s="78"/>
      <c r="L51" s="78"/>
      <c r="M51" s="37"/>
      <c r="N51" s="37"/>
      <c r="O51" s="15"/>
    </row>
    <row r="52" spans="3:15" x14ac:dyDescent="0.25">
      <c r="C52" s="16"/>
      <c r="D52" s="27"/>
      <c r="E52" s="27"/>
      <c r="F52" s="27"/>
      <c r="G52" s="28"/>
      <c r="H52" s="28"/>
      <c r="I52" s="28"/>
      <c r="J52" s="28"/>
      <c r="K52" s="28"/>
      <c r="L52" s="28"/>
      <c r="M52" s="29"/>
      <c r="N52" s="29"/>
      <c r="O52" s="17"/>
    </row>
    <row r="53" spans="3:15" ht="15.75" thickBot="1" x14ac:dyDescent="0.3">
      <c r="C53" s="18"/>
      <c r="D53" s="30"/>
      <c r="E53" s="30"/>
      <c r="F53" s="31"/>
      <c r="G53" s="32"/>
      <c r="H53" s="32"/>
      <c r="I53" s="32"/>
      <c r="J53" s="32"/>
      <c r="K53" s="32"/>
      <c r="L53" s="32"/>
      <c r="M53" s="33"/>
      <c r="N53" s="33"/>
      <c r="O53" s="19"/>
    </row>
  </sheetData>
  <mergeCells count="9">
    <mergeCell ref="H37:I37"/>
    <mergeCell ref="J37:L37"/>
    <mergeCell ref="D37:G37"/>
    <mergeCell ref="C2:M2"/>
    <mergeCell ref="H9:I9"/>
    <mergeCell ref="J9:L9"/>
    <mergeCell ref="H23:I23"/>
    <mergeCell ref="J23:L23"/>
    <mergeCell ref="D7:L7"/>
  </mergeCells>
  <dataValidations xWindow="1097" yWindow="1105" count="1">
    <dataValidation type="decimal" allowBlank="1" showInputMessage="1" showErrorMessage="1" errorTitle="Indicar un Número" error="Indicar un Número" promptTitle="Indicar un Número" prompt="Indicar un Número" sqref="G25:I34 G11:I20 G39:I48" xr:uid="{00000000-0002-0000-0500-000000000000}">
      <formula1>0</formula1>
      <formula2>10000</formula2>
    </dataValidation>
  </dataValidations>
  <hyperlinks>
    <hyperlink ref="G50" location="Complet!A1" display="Menú" xr:uid="{00000000-0004-0000-0500-000000000000}"/>
  </hyperlink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xWindow="1097" yWindow="1105" count="2">
        <x14:dataValidation type="list" allowBlank="1" showInputMessage="1" showErrorMessage="1" xr:uid="{00000000-0002-0000-0500-000001000000}">
          <x14:formula1>
            <xm:f>'A. en qüestionari'!$BK$8:$BK$117</xm:f>
          </x14:formula1>
          <xm:sqref>M4</xm:sqref>
        </x14:dataValidation>
        <x14:dataValidation type="list" allowBlank="1" showInputMessage="1" showErrorMessage="1" xr:uid="{00000000-0002-0000-0500-000002000000}">
          <x14:formula1>
            <xm:f>'B. en qüestionari'!$Z$7:$Z$261</xm:f>
          </x14:formula1>
          <xm:sqref>J11:L20 J25:L34 J39:L48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ull8"/>
  <dimension ref="C1:J30"/>
  <sheetViews>
    <sheetView showGridLines="0" showRowColHeaders="0" zoomScaleNormal="100" workbookViewId="0">
      <selection activeCell="O9" sqref="O9"/>
    </sheetView>
  </sheetViews>
  <sheetFormatPr defaultColWidth="9.140625" defaultRowHeight="15" x14ac:dyDescent="0.25"/>
  <cols>
    <col min="2" max="2" width="3.5703125" customWidth="1"/>
    <col min="3" max="3" width="12.7109375" customWidth="1"/>
    <col min="4" max="4" width="10.5703125" customWidth="1"/>
    <col min="5" max="5" width="70.7109375" customWidth="1"/>
    <col min="6" max="6" width="71.5703125" customWidth="1"/>
    <col min="7" max="7" width="3.140625" customWidth="1"/>
    <col min="8" max="8" width="3.42578125" customWidth="1"/>
    <col min="9" max="9" width="7.7109375" customWidth="1"/>
    <col min="10" max="10" width="0.7109375" customWidth="1"/>
    <col min="12" max="12" width="15" customWidth="1"/>
  </cols>
  <sheetData>
    <row r="1" spans="3:10" ht="15.75" thickBot="1" x14ac:dyDescent="0.3"/>
    <row r="2" spans="3:10" ht="46.5" customHeight="1" x14ac:dyDescent="0.25">
      <c r="C2" s="218" t="s">
        <v>1812</v>
      </c>
      <c r="D2" s="219"/>
      <c r="E2" s="219"/>
      <c r="F2" s="219"/>
      <c r="G2" s="219"/>
      <c r="H2" s="219"/>
      <c r="I2" s="41" t="s">
        <v>2160</v>
      </c>
      <c r="J2" s="7"/>
    </row>
    <row r="3" spans="3:10" ht="8.25" customHeight="1" x14ac:dyDescent="0.25">
      <c r="C3" s="8"/>
      <c r="D3" s="9"/>
      <c r="E3" s="9"/>
      <c r="F3" s="9"/>
      <c r="G3" s="4"/>
      <c r="H3" s="4"/>
      <c r="I3" s="4"/>
      <c r="J3" s="13"/>
    </row>
    <row r="4" spans="3:10" ht="9.75" customHeight="1" x14ac:dyDescent="0.25">
      <c r="C4" s="8"/>
      <c r="D4" s="10"/>
      <c r="E4" s="34"/>
      <c r="F4" s="2"/>
      <c r="H4" s="37"/>
      <c r="I4" s="5"/>
      <c r="J4" s="13"/>
    </row>
    <row r="5" spans="3:10" hidden="1" x14ac:dyDescent="0.25">
      <c r="C5" s="11"/>
      <c r="D5" s="2"/>
      <c r="E5" s="2"/>
      <c r="F5" s="5"/>
      <c r="G5" s="6"/>
      <c r="H5" s="37"/>
      <c r="I5" s="5"/>
      <c r="J5" s="13"/>
    </row>
    <row r="6" spans="3:10" ht="12.75" customHeight="1" x14ac:dyDescent="0.25">
      <c r="C6" s="11"/>
      <c r="D6" s="3"/>
      <c r="E6" s="5"/>
      <c r="F6" s="5"/>
      <c r="G6" s="5"/>
      <c r="H6" s="37"/>
      <c r="I6" s="5"/>
      <c r="J6" s="13"/>
    </row>
    <row r="7" spans="3:10" ht="30" customHeight="1" x14ac:dyDescent="0.25">
      <c r="C7" s="11"/>
      <c r="D7" s="220" t="s">
        <v>1798</v>
      </c>
      <c r="E7" s="220"/>
      <c r="F7" s="220"/>
      <c r="G7" s="220"/>
      <c r="H7" s="37"/>
      <c r="I7" s="5"/>
      <c r="J7" s="13"/>
    </row>
    <row r="8" spans="3:10" ht="201.75" customHeight="1" x14ac:dyDescent="0.25">
      <c r="C8" s="11"/>
      <c r="D8" s="277"/>
      <c r="E8" s="37"/>
      <c r="F8" s="37"/>
      <c r="G8" s="37"/>
      <c r="H8" s="37"/>
      <c r="I8" s="5"/>
      <c r="J8" s="13"/>
    </row>
    <row r="9" spans="3:10" ht="15.75" x14ac:dyDescent="0.25">
      <c r="C9" s="11"/>
      <c r="D9" s="62" t="s">
        <v>1802</v>
      </c>
      <c r="E9" s="20"/>
      <c r="F9" s="20"/>
      <c r="G9" s="21"/>
      <c r="H9" s="37"/>
      <c r="I9" s="5"/>
      <c r="J9" s="13"/>
    </row>
    <row r="10" spans="3:10" ht="33.75" customHeight="1" x14ac:dyDescent="0.25">
      <c r="C10" s="12"/>
      <c r="D10" s="22" t="s">
        <v>324</v>
      </c>
      <c r="E10" s="65" t="s">
        <v>1804</v>
      </c>
      <c r="F10" s="23" t="s">
        <v>1803</v>
      </c>
      <c r="G10" s="37"/>
      <c r="H10" s="37"/>
      <c r="I10" s="37"/>
      <c r="J10" s="13"/>
    </row>
    <row r="11" spans="3:10" ht="23.25" x14ac:dyDescent="0.35">
      <c r="C11" s="14"/>
      <c r="D11" s="24">
        <v>1</v>
      </c>
      <c r="E11" s="64" t="s">
        <v>1799</v>
      </c>
      <c r="F11" s="47"/>
      <c r="G11" s="37"/>
      <c r="H11" s="37"/>
      <c r="I11" s="37"/>
      <c r="J11" s="15"/>
    </row>
    <row r="12" spans="3:10" ht="23.25" x14ac:dyDescent="0.35">
      <c r="C12" s="14"/>
      <c r="D12" s="24">
        <v>2</v>
      </c>
      <c r="E12" s="64" t="s">
        <v>1800</v>
      </c>
      <c r="F12" s="47"/>
      <c r="G12" s="37"/>
      <c r="H12" s="37"/>
      <c r="I12" s="37"/>
      <c r="J12" s="15"/>
    </row>
    <row r="13" spans="3:10" ht="23.25" x14ac:dyDescent="0.35">
      <c r="C13" s="14"/>
      <c r="D13" s="24">
        <v>3</v>
      </c>
      <c r="E13" s="64" t="s">
        <v>1801</v>
      </c>
      <c r="F13" s="47"/>
      <c r="G13" s="37"/>
      <c r="H13" s="37"/>
      <c r="I13" s="37"/>
      <c r="J13" s="15"/>
    </row>
    <row r="14" spans="3:10" ht="23.25" x14ac:dyDescent="0.35">
      <c r="C14" s="14"/>
      <c r="D14" s="39"/>
      <c r="E14" s="39"/>
      <c r="F14" s="39"/>
      <c r="G14" s="37"/>
      <c r="H14" s="37"/>
      <c r="I14" s="37"/>
      <c r="J14" s="15"/>
    </row>
    <row r="15" spans="3:10" ht="23.25" x14ac:dyDescent="0.35">
      <c r="C15" s="14"/>
      <c r="D15" s="39"/>
      <c r="E15" s="39"/>
      <c r="F15" s="39"/>
      <c r="G15" s="37"/>
      <c r="H15" s="37"/>
      <c r="I15" s="37"/>
      <c r="J15" s="15"/>
    </row>
    <row r="16" spans="3:10" ht="23.25" x14ac:dyDescent="0.35">
      <c r="C16" s="14"/>
      <c r="D16" s="62" t="s">
        <v>1831</v>
      </c>
      <c r="E16" s="39"/>
      <c r="F16" s="39"/>
      <c r="G16" s="37"/>
      <c r="H16" s="37"/>
      <c r="I16" s="37"/>
      <c r="J16" s="15"/>
    </row>
    <row r="17" spans="3:10" ht="23.25" x14ac:dyDescent="0.35">
      <c r="C17" s="14"/>
      <c r="D17" s="22" t="s">
        <v>326</v>
      </c>
      <c r="E17" s="23" t="s">
        <v>1832</v>
      </c>
      <c r="F17" s="23" t="s">
        <v>1805</v>
      </c>
      <c r="G17" s="37"/>
      <c r="H17" s="37"/>
      <c r="I17" s="37"/>
      <c r="J17" s="15"/>
    </row>
    <row r="18" spans="3:10" ht="39" customHeight="1" x14ac:dyDescent="0.35">
      <c r="C18" s="14"/>
      <c r="D18" s="24">
        <v>1</v>
      </c>
      <c r="E18" s="66" t="s">
        <v>1806</v>
      </c>
      <c r="F18" s="47"/>
      <c r="G18" s="37"/>
      <c r="H18" s="37"/>
      <c r="I18" s="37"/>
      <c r="J18" s="15"/>
    </row>
    <row r="19" spans="3:10" ht="46.5" customHeight="1" x14ac:dyDescent="0.35">
      <c r="C19" s="14"/>
      <c r="D19" s="24">
        <v>2</v>
      </c>
      <c r="E19" s="66" t="s">
        <v>1807</v>
      </c>
      <c r="F19" s="47"/>
      <c r="G19" s="37"/>
      <c r="H19" s="37"/>
      <c r="I19" s="37"/>
      <c r="J19" s="15"/>
    </row>
    <row r="20" spans="3:10" ht="42" customHeight="1" x14ac:dyDescent="0.35">
      <c r="C20" s="14"/>
      <c r="D20" s="24">
        <v>3</v>
      </c>
      <c r="E20" s="66" t="s">
        <v>1809</v>
      </c>
      <c r="F20" s="47"/>
      <c r="G20" s="37"/>
      <c r="H20" s="37"/>
      <c r="I20" s="37"/>
      <c r="J20" s="15"/>
    </row>
    <row r="21" spans="3:10" ht="37.5" customHeight="1" x14ac:dyDescent="0.35">
      <c r="C21" s="14"/>
      <c r="D21" s="24">
        <v>4</v>
      </c>
      <c r="E21" s="66" t="s">
        <v>44</v>
      </c>
      <c r="F21" s="47"/>
      <c r="G21" s="37"/>
      <c r="H21" s="37"/>
      <c r="I21" s="37"/>
      <c r="J21" s="15"/>
    </row>
    <row r="22" spans="3:10" ht="43.5" customHeight="1" x14ac:dyDescent="0.35">
      <c r="C22" s="14"/>
      <c r="D22" s="24">
        <v>5</v>
      </c>
      <c r="E22" s="66" t="s">
        <v>39</v>
      </c>
      <c r="F22" s="47"/>
      <c r="G22" s="37"/>
      <c r="H22" s="37"/>
      <c r="I22" s="37"/>
      <c r="J22" s="15"/>
    </row>
    <row r="23" spans="3:10" ht="28.5" customHeight="1" x14ac:dyDescent="0.35">
      <c r="C23" s="14"/>
      <c r="D23" s="24">
        <v>6</v>
      </c>
      <c r="E23" s="66" t="s">
        <v>1810</v>
      </c>
      <c r="F23" s="47"/>
      <c r="G23" s="37"/>
      <c r="H23" s="37"/>
      <c r="I23" s="37"/>
      <c r="J23" s="15"/>
    </row>
    <row r="24" spans="3:10" ht="29.25" customHeight="1" x14ac:dyDescent="0.35">
      <c r="C24" s="14"/>
      <c r="D24" s="24">
        <v>7</v>
      </c>
      <c r="E24" s="66" t="s">
        <v>1808</v>
      </c>
      <c r="F24" s="47"/>
      <c r="G24" s="37"/>
      <c r="H24" s="37"/>
      <c r="I24" s="37"/>
      <c r="J24" s="15"/>
    </row>
    <row r="25" spans="3:10" ht="33.75" customHeight="1" x14ac:dyDescent="0.35">
      <c r="C25" s="14"/>
      <c r="D25" s="24">
        <v>8</v>
      </c>
      <c r="E25" s="66" t="s">
        <v>40</v>
      </c>
      <c r="F25" s="42"/>
      <c r="G25" s="37"/>
      <c r="H25" s="37"/>
      <c r="I25" s="37"/>
      <c r="J25" s="15"/>
    </row>
    <row r="26" spans="3:10" ht="42" customHeight="1" x14ac:dyDescent="0.35">
      <c r="C26" s="14"/>
      <c r="D26" s="24">
        <v>9</v>
      </c>
      <c r="E26" s="66" t="s">
        <v>1811</v>
      </c>
      <c r="F26" s="42"/>
      <c r="G26" s="37"/>
      <c r="H26" s="37"/>
      <c r="I26" s="37"/>
      <c r="J26" s="15"/>
    </row>
    <row r="27" spans="3:10" ht="23.25" x14ac:dyDescent="0.35">
      <c r="C27" s="14"/>
      <c r="F27" s="78" t="s">
        <v>1835</v>
      </c>
      <c r="G27" s="37"/>
      <c r="H27" s="37"/>
      <c r="I27" s="37"/>
      <c r="J27" s="15"/>
    </row>
    <row r="28" spans="3:10" ht="23.25" x14ac:dyDescent="0.35">
      <c r="C28" s="14"/>
      <c r="D28" s="37"/>
      <c r="E28" s="37"/>
      <c r="F28" s="37"/>
      <c r="G28" s="37"/>
      <c r="H28" s="37"/>
      <c r="I28" s="37"/>
      <c r="J28" s="15"/>
    </row>
    <row r="29" spans="3:10" x14ac:dyDescent="0.25">
      <c r="C29" s="16"/>
      <c r="D29" s="27"/>
      <c r="E29" s="27"/>
      <c r="F29" s="27"/>
      <c r="G29" s="28"/>
      <c r="H29" s="29"/>
      <c r="I29" s="29"/>
      <c r="J29" s="17"/>
    </row>
    <row r="30" spans="3:10" ht="15.75" thickBot="1" x14ac:dyDescent="0.3">
      <c r="C30" s="18"/>
      <c r="D30" s="30"/>
      <c r="E30" s="30"/>
      <c r="F30" s="31"/>
      <c r="G30" s="32"/>
      <c r="H30" s="33"/>
      <c r="I30" s="33"/>
      <c r="J30" s="19"/>
    </row>
  </sheetData>
  <mergeCells count="2">
    <mergeCell ref="C2:H2"/>
    <mergeCell ref="D7:G7"/>
  </mergeCells>
  <dataValidations count="2">
    <dataValidation type="decimal" allowBlank="1" showInputMessage="1" showErrorMessage="1" errorTitle="Indicar un Número" error="Indicar un Número" promptTitle="Indicar un Número" prompt="Indicar un Número" sqref="G18:G27 F11:F13 F18:F24" xr:uid="{00000000-0002-0000-0600-000000000000}">
      <formula1>0</formula1>
      <formula2>10000</formula2>
    </dataValidation>
    <dataValidation type="textLength" allowBlank="1" showInputMessage="1" showErrorMessage="1" promptTitle="Màxim:" prompt="100 caràcters" sqref="F25" xr:uid="{00000000-0002-0000-0600-000001000000}">
      <formula1>0</formula1>
      <formula2>100</formula2>
    </dataValidation>
  </dataValidations>
  <hyperlinks>
    <hyperlink ref="F27" location="Complet!A1" display="Menú" xr:uid="{00000000-0004-0000-0600-000000000000}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2000000}">
          <x14:formula1>
            <xm:f>'A. en qüestionari'!$BK$8:$BK$117</xm:f>
          </x14:formula1>
          <xm:sqref>H4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ull9"/>
  <dimension ref="C1:U22"/>
  <sheetViews>
    <sheetView showGridLines="0" showRowColHeaders="0" workbookViewId="0">
      <selection activeCell="R15" sqref="R15"/>
    </sheetView>
  </sheetViews>
  <sheetFormatPr defaultColWidth="9.140625" defaultRowHeight="15" x14ac:dyDescent="0.25"/>
  <cols>
    <col min="1" max="1" width="9.140625" style="83"/>
    <col min="2" max="2" width="4.140625" style="83" customWidth="1"/>
    <col min="3" max="3" width="12.7109375" style="83" customWidth="1"/>
    <col min="4" max="4" width="10.5703125" style="83" customWidth="1"/>
    <col min="5" max="5" width="39.7109375" style="83" customWidth="1"/>
    <col min="6" max="6" width="38.28515625" style="83" customWidth="1"/>
    <col min="7" max="7" width="34.140625" style="83" customWidth="1"/>
    <col min="8" max="8" width="26.5703125" style="83" customWidth="1"/>
    <col min="9" max="9" width="8.140625" style="83" hidden="1" customWidth="1"/>
    <col min="10" max="10" width="17.85546875" style="83" customWidth="1"/>
    <col min="11" max="11" width="5.7109375" style="83" customWidth="1"/>
    <col min="12" max="12" width="11.140625" style="83" customWidth="1"/>
    <col min="13" max="13" width="2.42578125" style="83" customWidth="1"/>
    <col min="14" max="14" width="9.140625" style="83"/>
    <col min="15" max="15" width="15" style="83" customWidth="1"/>
    <col min="16" max="16" width="13.42578125" style="83" customWidth="1"/>
    <col min="17" max="17" width="9.140625" style="83" hidden="1" customWidth="1"/>
    <col min="18" max="20" width="9.140625" style="83"/>
    <col min="21" max="21" width="0" style="83" hidden="1" customWidth="1"/>
    <col min="22" max="16384" width="9.140625" style="83"/>
  </cols>
  <sheetData>
    <row r="1" spans="3:21" ht="15.75" thickBot="1" x14ac:dyDescent="0.3"/>
    <row r="2" spans="3:21" ht="46.5" customHeight="1" x14ac:dyDescent="0.25">
      <c r="C2" s="207" t="s">
        <v>1813</v>
      </c>
      <c r="D2" s="208"/>
      <c r="E2" s="208"/>
      <c r="F2" s="208"/>
      <c r="G2" s="208"/>
      <c r="H2" s="208"/>
      <c r="I2" s="84"/>
      <c r="J2" s="84"/>
      <c r="K2" s="84"/>
      <c r="L2" s="85" t="s">
        <v>2160</v>
      </c>
      <c r="M2" s="86"/>
    </row>
    <row r="3" spans="3:21" ht="1.5" customHeight="1" x14ac:dyDescent="0.25">
      <c r="C3" s="87"/>
      <c r="D3" s="88"/>
      <c r="E3" s="88"/>
      <c r="F3" s="88"/>
      <c r="G3" s="89"/>
      <c r="H3" s="89"/>
      <c r="I3" s="89"/>
      <c r="J3" s="89"/>
      <c r="K3" s="89"/>
      <c r="L3" s="89"/>
      <c r="M3" s="90"/>
    </row>
    <row r="4" spans="3:21" ht="12" hidden="1" customHeight="1" x14ac:dyDescent="0.25">
      <c r="C4" s="87"/>
      <c r="D4" s="91"/>
      <c r="E4" s="91"/>
      <c r="F4" s="92"/>
      <c r="G4" s="37"/>
      <c r="H4" s="37"/>
      <c r="I4" s="37"/>
      <c r="J4" s="37"/>
      <c r="K4" s="37"/>
      <c r="L4" s="93"/>
      <c r="M4" s="90"/>
    </row>
    <row r="5" spans="3:21" x14ac:dyDescent="0.25">
      <c r="C5" s="94"/>
      <c r="D5" s="95"/>
      <c r="E5" s="95"/>
      <c r="F5" s="95"/>
      <c r="G5" s="96"/>
      <c r="H5" s="37"/>
      <c r="I5" s="37"/>
      <c r="J5" s="37"/>
      <c r="K5" s="37"/>
      <c r="L5" s="93"/>
      <c r="M5" s="90"/>
    </row>
    <row r="6" spans="3:21" x14ac:dyDescent="0.25">
      <c r="C6" s="94"/>
      <c r="D6" s="97"/>
      <c r="E6" s="93"/>
      <c r="F6" s="93"/>
      <c r="G6" s="93"/>
      <c r="H6" s="37"/>
      <c r="I6" s="37"/>
      <c r="J6" s="37"/>
      <c r="K6" s="37"/>
      <c r="L6" s="93"/>
      <c r="M6" s="90"/>
    </row>
    <row r="7" spans="3:21" ht="21.75" customHeight="1" x14ac:dyDescent="0.25">
      <c r="C7" s="94"/>
      <c r="D7" s="217" t="s">
        <v>41</v>
      </c>
      <c r="E7" s="217"/>
      <c r="F7" s="217"/>
      <c r="G7" s="217"/>
      <c r="H7" s="37"/>
      <c r="I7" s="37"/>
      <c r="J7" s="37"/>
      <c r="K7" s="37"/>
      <c r="L7" s="93"/>
      <c r="M7" s="90"/>
    </row>
    <row r="8" spans="3:21" ht="15" customHeight="1" x14ac:dyDescent="0.25">
      <c r="C8" s="94"/>
      <c r="D8" s="37"/>
      <c r="E8" s="37"/>
      <c r="F8" s="37"/>
      <c r="G8" s="37"/>
      <c r="H8" s="37"/>
      <c r="I8" s="37"/>
      <c r="J8" s="37"/>
      <c r="K8" s="37"/>
      <c r="L8" s="93"/>
      <c r="M8" s="90"/>
    </row>
    <row r="9" spans="3:21" ht="15.75" x14ac:dyDescent="0.25">
      <c r="C9" s="94"/>
      <c r="D9" s="98"/>
      <c r="E9" s="99"/>
      <c r="F9" s="99"/>
      <c r="G9" s="100"/>
      <c r="H9" s="37"/>
      <c r="I9" s="37"/>
      <c r="J9" s="37"/>
      <c r="K9" s="37"/>
      <c r="L9" s="93"/>
      <c r="M9" s="90"/>
      <c r="U9" s="83" t="s">
        <v>1837</v>
      </c>
    </row>
    <row r="10" spans="3:21" ht="63" customHeight="1" x14ac:dyDescent="0.25">
      <c r="C10" s="101"/>
      <c r="D10" s="223" t="s">
        <v>1830</v>
      </c>
      <c r="E10" s="224"/>
      <c r="F10" s="102"/>
      <c r="G10" s="37"/>
      <c r="H10" s="37"/>
      <c r="I10" s="37"/>
      <c r="J10" s="37"/>
      <c r="K10" s="37"/>
      <c r="L10" s="37"/>
      <c r="M10" s="90"/>
      <c r="Q10" s="83" t="s">
        <v>1634</v>
      </c>
      <c r="U10" s="83" t="s">
        <v>1838</v>
      </c>
    </row>
    <row r="11" spans="3:21" ht="23.25" x14ac:dyDescent="0.35">
      <c r="C11" s="103"/>
      <c r="D11" s="225"/>
      <c r="E11" s="226"/>
      <c r="F11" s="102"/>
      <c r="G11" s="37"/>
      <c r="H11" s="37"/>
      <c r="I11" s="37"/>
      <c r="J11" s="37"/>
      <c r="K11" s="37"/>
      <c r="L11" s="37"/>
      <c r="M11" s="104"/>
      <c r="Q11" s="83" t="s">
        <v>1635</v>
      </c>
      <c r="U11" s="83" t="s">
        <v>1839</v>
      </c>
    </row>
    <row r="12" spans="3:21" ht="23.25" x14ac:dyDescent="0.35">
      <c r="C12" s="103"/>
      <c r="D12" s="102"/>
      <c r="E12" s="102"/>
      <c r="F12" s="102"/>
      <c r="G12" s="37"/>
      <c r="H12" s="37"/>
      <c r="I12" s="37"/>
      <c r="J12" s="37"/>
      <c r="K12" s="37"/>
      <c r="L12" s="37"/>
      <c r="M12" s="104"/>
      <c r="U12" s="83" t="s">
        <v>1840</v>
      </c>
    </row>
    <row r="13" spans="3:21" ht="23.25" x14ac:dyDescent="0.35">
      <c r="C13" s="103"/>
      <c r="D13" s="102"/>
      <c r="E13" s="102"/>
      <c r="F13" s="102"/>
      <c r="G13" s="37"/>
      <c r="H13" s="37"/>
      <c r="I13" s="37"/>
      <c r="J13" s="37"/>
      <c r="K13" s="37"/>
      <c r="L13" s="37"/>
      <c r="M13" s="104"/>
      <c r="U13" s="83" t="s">
        <v>1841</v>
      </c>
    </row>
    <row r="14" spans="3:21" ht="23.25" x14ac:dyDescent="0.35">
      <c r="C14" s="103"/>
      <c r="D14" s="102"/>
      <c r="E14" s="102"/>
      <c r="F14" s="102"/>
      <c r="G14" s="37"/>
      <c r="H14" s="37"/>
      <c r="I14" s="37"/>
      <c r="J14" s="161"/>
      <c r="K14" s="37"/>
      <c r="L14" s="37"/>
      <c r="M14" s="104"/>
      <c r="U14" s="83" t="s">
        <v>23</v>
      </c>
    </row>
    <row r="15" spans="3:21" ht="23.25" x14ac:dyDescent="0.35">
      <c r="C15" s="103"/>
      <c r="D15" s="102"/>
      <c r="E15" s="102"/>
      <c r="F15" s="102"/>
      <c r="G15" s="37"/>
      <c r="H15" s="37"/>
      <c r="I15" s="37"/>
      <c r="J15" s="37"/>
      <c r="K15" s="37"/>
      <c r="L15" s="37"/>
      <c r="M15" s="104"/>
    </row>
    <row r="16" spans="3:21" ht="47.25" customHeight="1" x14ac:dyDescent="0.35">
      <c r="C16" s="103"/>
      <c r="D16" s="105"/>
      <c r="E16" s="106" t="s">
        <v>1814</v>
      </c>
      <c r="F16" s="106" t="s">
        <v>1863</v>
      </c>
      <c r="G16" s="106" t="s">
        <v>1846</v>
      </c>
      <c r="H16" s="106" t="s">
        <v>1845</v>
      </c>
      <c r="I16" s="182" t="s">
        <v>1816</v>
      </c>
      <c r="J16" s="106" t="s">
        <v>1930</v>
      </c>
      <c r="K16" s="37"/>
      <c r="L16" s="37"/>
      <c r="M16" s="104"/>
    </row>
    <row r="17" spans="3:13" ht="23.25" x14ac:dyDescent="0.35">
      <c r="C17" s="103"/>
      <c r="D17" s="107"/>
      <c r="E17" s="108"/>
      <c r="F17" s="108"/>
      <c r="G17" s="109"/>
      <c r="H17" s="109"/>
      <c r="I17" s="183">
        <f>_xlfn.DAYS(H17,G17)</f>
        <v>0</v>
      </c>
      <c r="J17" s="109"/>
      <c r="K17" s="37"/>
      <c r="L17" s="37"/>
      <c r="M17" s="104"/>
    </row>
    <row r="18" spans="3:13" ht="16.5" customHeight="1" x14ac:dyDescent="0.35">
      <c r="C18" s="103"/>
      <c r="D18" s="102"/>
      <c r="E18" s="102"/>
      <c r="F18" s="102"/>
      <c r="G18" s="37"/>
      <c r="H18" s="37"/>
      <c r="I18" s="37"/>
      <c r="J18" s="274"/>
      <c r="K18" s="37"/>
      <c r="L18" s="37"/>
      <c r="M18" s="104"/>
    </row>
    <row r="19" spans="3:13" ht="23.25" x14ac:dyDescent="0.35">
      <c r="C19" s="103"/>
      <c r="D19" s="37"/>
      <c r="E19" s="37"/>
      <c r="F19" s="37"/>
      <c r="G19" s="37"/>
      <c r="H19" s="110" t="s">
        <v>1835</v>
      </c>
      <c r="I19" s="37"/>
      <c r="J19" s="275" t="s">
        <v>1929</v>
      </c>
      <c r="K19" s="37"/>
      <c r="L19" s="37"/>
      <c r="M19" s="104"/>
    </row>
    <row r="20" spans="3:13" ht="42.75" customHeight="1" x14ac:dyDescent="0.35">
      <c r="C20" s="103"/>
      <c r="D20" s="102"/>
      <c r="E20" s="111"/>
      <c r="F20" s="112"/>
      <c r="G20" s="36"/>
      <c r="H20" s="37"/>
      <c r="I20" s="37"/>
      <c r="J20" s="37"/>
      <c r="K20" s="37"/>
      <c r="L20" s="37"/>
      <c r="M20" s="104"/>
    </row>
    <row r="21" spans="3:13" x14ac:dyDescent="0.25">
      <c r="C21" s="113"/>
      <c r="D21" s="114"/>
      <c r="E21" s="114"/>
      <c r="F21" s="114"/>
      <c r="G21" s="115"/>
      <c r="H21" s="116"/>
      <c r="I21" s="116"/>
      <c r="J21" s="116"/>
      <c r="K21" s="116"/>
      <c r="L21" s="116"/>
      <c r="M21" s="117"/>
    </row>
    <row r="22" spans="3:13" ht="15.75" thickBot="1" x14ac:dyDescent="0.3">
      <c r="C22" s="118"/>
      <c r="D22" s="119"/>
      <c r="E22" s="119"/>
      <c r="F22" s="120"/>
      <c r="G22" s="121"/>
      <c r="H22" s="122"/>
      <c r="I22" s="122"/>
      <c r="J22" s="122"/>
      <c r="K22" s="122"/>
      <c r="L22" s="122"/>
      <c r="M22" s="123"/>
    </row>
  </sheetData>
  <sheetProtection sheet="1" formatCells="0" formatColumns="0" formatRows="0"/>
  <mergeCells count="4">
    <mergeCell ref="C2:H2"/>
    <mergeCell ref="D7:G7"/>
    <mergeCell ref="D10:E10"/>
    <mergeCell ref="D11:E11"/>
  </mergeCells>
  <dataValidations xWindow="903" yWindow="749" count="4">
    <dataValidation type="decimal" allowBlank="1" showInputMessage="1" showErrorMessage="1" errorTitle="Indicar un Número" error="Indicar un Número" promptTitle="Indicar un Número" prompt="Indicar un Número" sqref="G18" xr:uid="{00000000-0002-0000-0700-000000000000}">
      <formula1>0</formula1>
      <formula2>10000</formula2>
    </dataValidation>
    <dataValidation type="list" allowBlank="1" showInputMessage="1" showErrorMessage="1" sqref="D11:E11" xr:uid="{00000000-0002-0000-0700-000001000000}">
      <formula1>$Q$10:$Q$11</formula1>
    </dataValidation>
    <dataValidation type="textLength" allowBlank="1" showInputMessage="1" showErrorMessage="1" promptTitle="Màxim" prompt="90 caràcters" sqref="E17" xr:uid="{00000000-0002-0000-0700-000002000000}">
      <formula1>0</formula1>
      <formula2>90</formula2>
    </dataValidation>
    <dataValidation type="date" allowBlank="1" showInputMessage="1" showErrorMessage="1" errorTitle="Indicar un Número" error="Indicar un Número" promptTitle="Indicar Data" prompt="XX/XX/XXXX" sqref="G17:H17" xr:uid="{00000000-0002-0000-0700-000003000000}">
      <formula1>36526</formula1>
      <formula2>58441</formula2>
    </dataValidation>
  </dataValidations>
  <hyperlinks>
    <hyperlink ref="H19" location="Complet!A1" display="Menú" xr:uid="{00000000-0004-0000-0700-000000000000}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03" yWindow="749" count="1">
        <x14:dataValidation type="list" allowBlank="1" showInputMessage="1" showErrorMessage="1" xr:uid="{00000000-0002-0000-0700-000004000000}">
          <x14:formula1>
            <xm:f>'A. en qüestionari'!$BK$8:$BK$117</xm:f>
          </x14:formula1>
          <xm:sqref>J4:K4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ull6"/>
  <dimension ref="A1:KW9"/>
  <sheetViews>
    <sheetView topLeftCell="JB1" workbookViewId="0">
      <selection activeCell="BC5" sqref="BC5"/>
    </sheetView>
  </sheetViews>
  <sheetFormatPr defaultColWidth="28.7109375" defaultRowHeight="15" x14ac:dyDescent="0.25"/>
  <cols>
    <col min="1" max="1" width="10.85546875" customWidth="1"/>
    <col min="2" max="2" width="14.85546875" customWidth="1"/>
    <col min="3" max="3" width="12.7109375" customWidth="1"/>
    <col min="4" max="4" width="25.42578125" customWidth="1"/>
    <col min="5" max="5" width="18.5703125" customWidth="1"/>
    <col min="6" max="6" width="43.5703125" customWidth="1"/>
    <col min="7" max="7" width="19.42578125" customWidth="1"/>
    <col min="8" max="8" width="29.42578125" customWidth="1"/>
    <col min="9" max="9" width="13.140625" customWidth="1"/>
    <col min="10" max="10" width="12.7109375" customWidth="1"/>
    <col min="11" max="11" width="42.85546875" customWidth="1"/>
    <col min="12" max="12" width="19.5703125" customWidth="1"/>
    <col min="13" max="13" width="44.5703125" customWidth="1"/>
    <col min="14" max="14" width="20.42578125" customWidth="1"/>
    <col min="15" max="15" width="30.42578125" customWidth="1"/>
    <col min="16" max="16" width="11.7109375" customWidth="1"/>
    <col min="17" max="17" width="10.42578125" customWidth="1"/>
    <col min="18" max="18" width="19" customWidth="1"/>
    <col min="19" max="19" width="44.5703125" customWidth="1"/>
    <col min="20" max="20" width="20.42578125" customWidth="1"/>
    <col min="21" max="21" width="31.42578125" customWidth="1"/>
    <col min="22" max="22" width="12.7109375" customWidth="1"/>
    <col min="23" max="23" width="11.42578125" customWidth="1"/>
    <col min="24" max="24" width="9.85546875" customWidth="1"/>
    <col min="25" max="25" width="12.140625" customWidth="1"/>
    <col min="26" max="26" width="18.5703125" customWidth="1"/>
    <col min="27" max="27" width="16.5703125" customWidth="1"/>
    <col min="28" max="28" width="31.140625" customWidth="1"/>
    <col min="29" max="29" width="35.140625" customWidth="1"/>
    <col min="30" max="30" width="17.85546875" customWidth="1"/>
    <col min="31" max="32" width="9.42578125" customWidth="1"/>
    <col min="33" max="33" width="13.85546875" customWidth="1"/>
    <col min="34" max="35" width="6.7109375" customWidth="1"/>
    <col min="36" max="37" width="6.5703125" customWidth="1"/>
    <col min="38" max="38" width="11.42578125" customWidth="1"/>
    <col min="39" max="40" width="8.7109375" customWidth="1"/>
    <col min="41" max="42" width="8.5703125" customWidth="1"/>
    <col min="43" max="43" width="11.42578125" customWidth="1"/>
    <col min="44" max="46" width="7.28515625" customWidth="1"/>
    <col min="47" max="47" width="23.85546875" customWidth="1"/>
    <col min="48" max="48" width="12.5703125" customWidth="1"/>
    <col min="49" max="49" width="6.85546875" customWidth="1"/>
    <col min="50" max="50" width="10.5703125" customWidth="1"/>
    <col min="51" max="51" width="18.85546875" customWidth="1"/>
    <col min="52" max="52" width="14.28515625" customWidth="1"/>
    <col min="53" max="53" width="19.5703125" customWidth="1"/>
    <col min="54" max="54" width="21" customWidth="1"/>
    <col min="55" max="55" width="9.140625" customWidth="1"/>
    <col min="56" max="56" width="10.85546875" customWidth="1"/>
    <col min="57" max="57" width="9.85546875" customWidth="1"/>
    <col min="58" max="58" width="8.140625" customWidth="1"/>
    <col min="59" max="59" width="4.28515625" customWidth="1"/>
    <col min="60" max="60" width="5.5703125" bestFit="1" customWidth="1"/>
    <col min="61" max="61" width="3.85546875" customWidth="1"/>
    <col min="62" max="62" width="16.140625" customWidth="1"/>
    <col min="63" max="63" width="7.5703125" customWidth="1"/>
    <col min="64" max="64" width="10.140625" customWidth="1"/>
    <col min="65" max="65" width="13.7109375" customWidth="1"/>
    <col min="66" max="66" width="16.85546875" customWidth="1"/>
    <col min="67" max="69" width="15.28515625" customWidth="1"/>
    <col min="70" max="70" width="6" customWidth="1"/>
    <col min="71" max="71" width="9.7109375" customWidth="1"/>
    <col min="72" max="72" width="12.140625" customWidth="1"/>
    <col min="73" max="75" width="10.5703125" customWidth="1"/>
    <col min="76" max="76" width="5.85546875" customWidth="1"/>
    <col min="77" max="77" width="9.5703125" customWidth="1"/>
    <col min="78" max="78" width="12" customWidth="1"/>
    <col min="79" max="81" width="12.5703125" customWidth="1"/>
    <col min="82" max="82" width="5.85546875" customWidth="1"/>
    <col min="83" max="83" width="9.5703125" customWidth="1"/>
    <col min="84" max="84" width="12" customWidth="1"/>
    <col min="85" max="87" width="12.5703125" customWidth="1"/>
    <col min="88" max="88" width="18.28515625" customWidth="1"/>
    <col min="89" max="89" width="11.7109375" customWidth="1"/>
    <col min="90" max="90" width="14.140625" customWidth="1"/>
    <col min="91" max="93" width="12.5703125" customWidth="1"/>
    <col min="94" max="94" width="9.7109375" customWidth="1"/>
    <col min="95" max="95" width="11.7109375" customWidth="1"/>
    <col min="96" max="96" width="14.140625" customWidth="1"/>
    <col min="97" max="99" width="12.5703125" customWidth="1"/>
    <col min="100" max="100" width="10.140625" customWidth="1"/>
    <col min="101" max="101" width="15.7109375" customWidth="1"/>
    <col min="102" max="102" width="18.85546875" customWidth="1"/>
    <col min="103" max="105" width="17.28515625" customWidth="1"/>
    <col min="106" max="106" width="6" customWidth="1"/>
    <col min="107" max="107" width="11.7109375" customWidth="1"/>
    <col min="108" max="108" width="14.140625" customWidth="1"/>
    <col min="109" max="111" width="12.5703125" customWidth="1"/>
    <col min="112" max="112" width="5.85546875" customWidth="1"/>
    <col min="113" max="113" width="11.5703125" customWidth="1"/>
    <col min="114" max="114" width="14" customWidth="1"/>
    <col min="115" max="117" width="12.5703125" customWidth="1"/>
    <col min="118" max="118" width="5.85546875" customWidth="1"/>
    <col min="119" max="119" width="11.5703125" customWidth="1"/>
    <col min="120" max="120" width="14" customWidth="1"/>
    <col min="121" max="123" width="12.5703125" customWidth="1"/>
    <col min="124" max="124" width="18.28515625" customWidth="1"/>
    <col min="125" max="125" width="11.7109375" customWidth="1"/>
    <col min="126" max="126" width="14.140625" customWidth="1"/>
    <col min="127" max="129" width="12.5703125" customWidth="1"/>
    <col min="130" max="130" width="9.7109375" customWidth="1"/>
    <col min="131" max="131" width="11.7109375" customWidth="1"/>
    <col min="132" max="132" width="14.140625" customWidth="1"/>
    <col min="133" max="135" width="12.5703125" customWidth="1"/>
    <col min="136" max="136" width="13.5703125" customWidth="1"/>
    <col min="137" max="137" width="13.85546875" customWidth="1"/>
    <col min="138" max="138" width="20.5703125" customWidth="1"/>
    <col min="139" max="140" width="11.5703125" customWidth="1"/>
    <col min="141" max="141" width="14" customWidth="1"/>
    <col min="142" max="145" width="12.5703125" customWidth="1"/>
    <col min="146" max="146" width="18.85546875" customWidth="1"/>
    <col min="147" max="147" width="22.5703125" customWidth="1"/>
    <col min="148" max="148" width="13.5703125" customWidth="1"/>
    <col min="149" max="149" width="11.5703125" customWidth="1"/>
    <col min="150" max="150" width="14" customWidth="1"/>
    <col min="151" max="153" width="12.5703125" customWidth="1"/>
    <col min="154" max="154" width="29.5703125" customWidth="1"/>
    <col min="155" max="155" width="30.28515625" customWidth="1"/>
    <col min="156" max="156" width="10" customWidth="1"/>
    <col min="157" max="157" width="13.5703125" customWidth="1"/>
    <col min="158" max="158" width="11.5703125" customWidth="1"/>
    <col min="159" max="159" width="14" customWidth="1"/>
    <col min="160" max="162" width="12.5703125" customWidth="1"/>
    <col min="163" max="163" width="23.5703125" customWidth="1"/>
    <col min="164" max="164" width="24.85546875" customWidth="1"/>
    <col min="165" max="165" width="11.5703125" customWidth="1"/>
    <col min="166" max="166" width="14" customWidth="1"/>
    <col min="167" max="168" width="12.5703125" customWidth="1"/>
    <col min="169" max="169" width="13.5703125" customWidth="1"/>
    <col min="170" max="170" width="16.85546875" customWidth="1"/>
    <col min="171" max="171" width="12.5703125" customWidth="1"/>
    <col min="172" max="172" width="15" customWidth="1"/>
    <col min="173" max="175" width="13.5703125" customWidth="1"/>
    <col min="176" max="176" width="10.5703125" customWidth="1"/>
    <col min="177" max="177" width="12.5703125" customWidth="1"/>
    <col min="178" max="178" width="15" customWidth="1"/>
    <col min="179" max="181" width="13.5703125" customWidth="1"/>
    <col min="182" max="182" width="14.140625" customWidth="1"/>
    <col min="183" max="183" width="12.5703125" customWidth="1"/>
    <col min="184" max="184" width="15" customWidth="1"/>
    <col min="185" max="187" width="13.5703125" customWidth="1"/>
    <col min="188" max="188" width="27.7109375" customWidth="1"/>
    <col min="189" max="189" width="12.5703125" customWidth="1"/>
    <col min="190" max="190" width="15" customWidth="1"/>
    <col min="191" max="193" width="13.5703125" customWidth="1"/>
    <col min="194" max="194" width="18.7109375" customWidth="1"/>
    <col min="195" max="195" width="12.5703125" customWidth="1"/>
    <col min="196" max="196" width="15" customWidth="1"/>
    <col min="197" max="199" width="13.5703125" customWidth="1"/>
    <col min="200" max="200" width="11" customWidth="1"/>
    <col min="201" max="201" width="12.5703125" customWidth="1"/>
    <col min="202" max="202" width="15" customWidth="1"/>
    <col min="203" max="205" width="13.5703125" customWidth="1"/>
    <col min="206" max="206" width="19.42578125" customWidth="1"/>
    <col min="207" max="207" width="12.5703125" customWidth="1"/>
    <col min="208" max="208" width="15" customWidth="1"/>
    <col min="209" max="209" width="6.5703125" customWidth="1"/>
    <col min="210" max="213" width="9.140625" customWidth="1"/>
    <col min="214" max="214" width="16.7109375" customWidth="1"/>
    <col min="215" max="215" width="16.85546875" customWidth="1"/>
    <col min="216" max="216" width="16" customWidth="1"/>
    <col min="217" max="217" width="14.140625" customWidth="1"/>
    <col min="218" max="218" width="12.5703125" customWidth="1"/>
    <col min="219" max="219" width="15" customWidth="1"/>
    <col min="220" max="222" width="13.5703125" customWidth="1"/>
    <col min="223" max="223" width="16.7109375" customWidth="1"/>
    <col min="224" max="224" width="16.85546875" customWidth="1"/>
    <col min="225" max="225" width="17.140625" customWidth="1"/>
    <col min="226" max="226" width="12.5703125" customWidth="1"/>
    <col min="227" max="227" width="15" customWidth="1"/>
    <col min="228" max="230" width="13.5703125" customWidth="1"/>
    <col min="231" max="231" width="22" customWidth="1"/>
    <col min="232" max="232" width="13.42578125" customWidth="1"/>
    <col min="233" max="233" width="13.5703125" customWidth="1"/>
    <col min="234" max="238" width="13.42578125" customWidth="1"/>
    <col min="239" max="239" width="16.7109375" customWidth="1"/>
    <col min="240" max="240" width="16.85546875" customWidth="1"/>
    <col min="241" max="241" width="19" customWidth="1"/>
    <col min="242" max="242" width="17.140625" customWidth="1"/>
    <col min="243" max="243" width="12.5703125" customWidth="1"/>
    <col min="244" max="244" width="15" customWidth="1"/>
    <col min="245" max="247" width="13.5703125" customWidth="1"/>
    <col min="248" max="248" width="16.7109375" customWidth="1"/>
    <col min="249" max="249" width="16.85546875" customWidth="1"/>
    <col min="250" max="250" width="19" customWidth="1"/>
    <col min="251" max="251" width="17.140625" customWidth="1"/>
    <col min="252" max="252" width="12.5703125" customWidth="1"/>
    <col min="253" max="253" width="15" customWidth="1"/>
    <col min="254" max="256" width="13.5703125" customWidth="1"/>
    <col min="257" max="257" width="16.7109375" customWidth="1"/>
    <col min="258" max="258" width="16.85546875" customWidth="1"/>
    <col min="259" max="259" width="19" customWidth="1"/>
    <col min="260" max="260" width="17.140625" customWidth="1"/>
    <col min="261" max="261" width="12.5703125" customWidth="1"/>
    <col min="262" max="262" width="15" customWidth="1"/>
    <col min="263" max="265" width="13.5703125" customWidth="1"/>
    <col min="266" max="266" width="16.7109375" customWidth="1"/>
    <col min="267" max="267" width="16.85546875" customWidth="1"/>
    <col min="268" max="268" width="19" customWidth="1"/>
    <col min="269" max="269" width="17.140625" customWidth="1"/>
    <col min="270" max="270" width="12.5703125" customWidth="1"/>
    <col min="271" max="271" width="15" customWidth="1"/>
    <col min="272" max="274" width="13.5703125" customWidth="1"/>
    <col min="275" max="275" width="16.7109375" customWidth="1"/>
    <col min="276" max="276" width="16.85546875" customWidth="1"/>
    <col min="277" max="277" width="19" customWidth="1"/>
    <col min="278" max="278" width="17.140625" customWidth="1"/>
    <col min="279" max="279" width="12.5703125" customWidth="1"/>
    <col min="280" max="280" width="15" customWidth="1"/>
    <col min="281" max="283" width="13.5703125" customWidth="1"/>
    <col min="284" max="284" width="16.7109375" customWidth="1"/>
    <col min="285" max="285" width="16.85546875" customWidth="1"/>
    <col min="286" max="286" width="19" customWidth="1"/>
    <col min="287" max="287" width="17.140625" customWidth="1"/>
    <col min="288" max="288" width="12.5703125" customWidth="1"/>
    <col min="289" max="289" width="15" customWidth="1"/>
    <col min="290" max="292" width="13.5703125" customWidth="1"/>
    <col min="293" max="293" width="30.140625" customWidth="1"/>
    <col min="294" max="294" width="26.140625" customWidth="1"/>
    <col min="295" max="295" width="8.140625" customWidth="1"/>
    <col min="296" max="296" width="36.5703125" customWidth="1"/>
    <col min="297" max="301" width="46.7109375" customWidth="1"/>
    <col min="302" max="302" width="31.7109375" customWidth="1"/>
    <col min="303" max="303" width="27.28515625" customWidth="1"/>
    <col min="304" max="305" width="46.7109375" customWidth="1"/>
    <col min="306" max="306" width="5.42578125" customWidth="1"/>
    <col min="307" max="307" width="12.85546875" customWidth="1"/>
    <col min="308" max="308" width="14.42578125" customWidth="1"/>
    <col min="309" max="309" width="12.85546875" customWidth="1"/>
  </cols>
  <sheetData>
    <row r="1" spans="1:309" s="43" customFormat="1" ht="60" x14ac:dyDescent="0.25">
      <c r="A1" s="44" t="s">
        <v>317</v>
      </c>
      <c r="B1" s="43" t="s">
        <v>1876</v>
      </c>
      <c r="C1" s="43" t="s">
        <v>1877</v>
      </c>
      <c r="D1" s="45" t="s">
        <v>1852</v>
      </c>
      <c r="E1" s="45" t="s">
        <v>318</v>
      </c>
      <c r="F1" s="45" t="s">
        <v>319</v>
      </c>
      <c r="G1" s="45" t="s">
        <v>320</v>
      </c>
      <c r="H1" s="45" t="s">
        <v>321</v>
      </c>
      <c r="I1" s="45" t="s">
        <v>322</v>
      </c>
      <c r="J1" s="52" t="s">
        <v>323</v>
      </c>
      <c r="K1" s="45" t="s">
        <v>1853</v>
      </c>
      <c r="L1" s="45" t="s">
        <v>1954</v>
      </c>
      <c r="M1" s="45" t="s">
        <v>1955</v>
      </c>
      <c r="N1" s="45" t="s">
        <v>1956</v>
      </c>
      <c r="O1" s="45" t="s">
        <v>1957</v>
      </c>
      <c r="P1" s="45" t="s">
        <v>1958</v>
      </c>
      <c r="Q1" s="52" t="s">
        <v>1959</v>
      </c>
      <c r="R1" s="51" t="s">
        <v>1864</v>
      </c>
      <c r="S1" s="45" t="s">
        <v>1960</v>
      </c>
      <c r="T1" s="45" t="s">
        <v>1961</v>
      </c>
      <c r="U1" s="45" t="s">
        <v>1962</v>
      </c>
      <c r="V1" s="45" t="s">
        <v>1963</v>
      </c>
      <c r="W1" s="52" t="s">
        <v>1964</v>
      </c>
      <c r="X1" s="51" t="s">
        <v>1619</v>
      </c>
      <c r="Y1" s="52" t="s">
        <v>1620</v>
      </c>
      <c r="Z1" s="81" t="s">
        <v>1858</v>
      </c>
      <c r="AA1" s="51" t="s">
        <v>1857</v>
      </c>
      <c r="AB1" s="51" t="s">
        <v>1854</v>
      </c>
      <c r="AC1" s="51" t="s">
        <v>1856</v>
      </c>
      <c r="AD1" s="153" t="s">
        <v>1859</v>
      </c>
      <c r="AE1" s="154" t="s">
        <v>1965</v>
      </c>
      <c r="AF1" s="154" t="s">
        <v>1966</v>
      </c>
      <c r="AG1" s="154" t="s">
        <v>1967</v>
      </c>
      <c r="AH1" s="51" t="s">
        <v>1613</v>
      </c>
      <c r="AI1" s="45" t="s">
        <v>1614</v>
      </c>
      <c r="AJ1" s="45" t="s">
        <v>1615</v>
      </c>
      <c r="AK1" s="45" t="s">
        <v>1616</v>
      </c>
      <c r="AL1" s="45" t="s">
        <v>1968</v>
      </c>
      <c r="AM1" s="51" t="s">
        <v>1969</v>
      </c>
      <c r="AN1" s="45" t="s">
        <v>1970</v>
      </c>
      <c r="AO1" s="45" t="s">
        <v>1971</v>
      </c>
      <c r="AP1" s="45" t="s">
        <v>1972</v>
      </c>
      <c r="AQ1" s="45" t="s">
        <v>1973</v>
      </c>
      <c r="AR1" s="46" t="s">
        <v>1621</v>
      </c>
      <c r="AS1" s="45" t="s">
        <v>1622</v>
      </c>
      <c r="AT1" s="168" t="s">
        <v>1974</v>
      </c>
      <c r="AU1" s="169" t="s">
        <v>1939</v>
      </c>
      <c r="AV1" s="169" t="s">
        <v>1947</v>
      </c>
      <c r="AW1" s="169" t="s">
        <v>1940</v>
      </c>
      <c r="AX1" s="169" t="s">
        <v>1941</v>
      </c>
      <c r="AY1" s="169" t="s">
        <v>1942</v>
      </c>
      <c r="AZ1" s="169" t="s">
        <v>1948</v>
      </c>
      <c r="BA1" s="169" t="s">
        <v>1943</v>
      </c>
      <c r="BB1" s="169" t="s">
        <v>1949</v>
      </c>
      <c r="BC1" s="169" t="s">
        <v>1944</v>
      </c>
      <c r="BD1" s="169" t="s">
        <v>1950</v>
      </c>
      <c r="BE1" s="169" t="s">
        <v>1945</v>
      </c>
      <c r="BF1" s="54" t="s">
        <v>1631</v>
      </c>
      <c r="BG1" s="45" t="s">
        <v>1625</v>
      </c>
      <c r="BH1" s="45" t="s">
        <v>1626</v>
      </c>
      <c r="BI1" s="45" t="s">
        <v>1627</v>
      </c>
      <c r="BJ1" s="45" t="s">
        <v>1628</v>
      </c>
      <c r="BK1" s="52" t="s">
        <v>23</v>
      </c>
      <c r="BL1" s="157" t="s">
        <v>1975</v>
      </c>
      <c r="BM1" s="51" t="s">
        <v>1919</v>
      </c>
      <c r="BN1" s="51" t="s">
        <v>1920</v>
      </c>
      <c r="BO1" s="51" t="s">
        <v>1921</v>
      </c>
      <c r="BP1" s="51" t="s">
        <v>1922</v>
      </c>
      <c r="BQ1" s="51" t="s">
        <v>1923</v>
      </c>
      <c r="BR1" s="158" t="s">
        <v>1976</v>
      </c>
      <c r="BS1" s="45" t="s">
        <v>1913</v>
      </c>
      <c r="BT1" s="45" t="s">
        <v>1914</v>
      </c>
      <c r="BU1" s="45" t="s">
        <v>1924</v>
      </c>
      <c r="BV1" s="45" t="s">
        <v>1925</v>
      </c>
      <c r="BW1" s="45" t="s">
        <v>1926</v>
      </c>
      <c r="BX1" s="158" t="s">
        <v>1977</v>
      </c>
      <c r="BY1" s="45" t="s">
        <v>1916</v>
      </c>
      <c r="BZ1" s="45" t="s">
        <v>1915</v>
      </c>
      <c r="CA1" s="45" t="s">
        <v>1978</v>
      </c>
      <c r="CB1" s="45" t="s">
        <v>1979</v>
      </c>
      <c r="CC1" s="45" t="s">
        <v>1980</v>
      </c>
      <c r="CD1" s="45" t="s">
        <v>1981</v>
      </c>
      <c r="CE1" s="45" t="s">
        <v>1917</v>
      </c>
      <c r="CF1" s="45" t="s">
        <v>1918</v>
      </c>
      <c r="CG1" s="45" t="s">
        <v>1982</v>
      </c>
      <c r="CH1" s="45" t="s">
        <v>1983</v>
      </c>
      <c r="CI1" s="45" t="s">
        <v>1984</v>
      </c>
      <c r="CJ1" s="158" t="s">
        <v>1985</v>
      </c>
      <c r="CK1" s="45" t="s">
        <v>1986</v>
      </c>
      <c r="CL1" s="45" t="s">
        <v>1987</v>
      </c>
      <c r="CM1" s="45" t="s">
        <v>1988</v>
      </c>
      <c r="CN1" s="45" t="s">
        <v>1989</v>
      </c>
      <c r="CO1" s="45" t="s">
        <v>1990</v>
      </c>
      <c r="CP1" s="159" t="s">
        <v>1991</v>
      </c>
      <c r="CQ1" s="45" t="s">
        <v>1992</v>
      </c>
      <c r="CR1" s="45" t="s">
        <v>1993</v>
      </c>
      <c r="CS1" s="45" t="s">
        <v>1994</v>
      </c>
      <c r="CT1" s="45" t="s">
        <v>1995</v>
      </c>
      <c r="CU1" s="45" t="s">
        <v>1996</v>
      </c>
      <c r="CV1" s="157" t="s">
        <v>1997</v>
      </c>
      <c r="CW1" s="51" t="s">
        <v>1998</v>
      </c>
      <c r="CX1" s="51" t="s">
        <v>1999</v>
      </c>
      <c r="CY1" s="51" t="s">
        <v>2000</v>
      </c>
      <c r="CZ1" s="51" t="s">
        <v>2001</v>
      </c>
      <c r="DA1" s="51" t="s">
        <v>2002</v>
      </c>
      <c r="DB1" s="158" t="s">
        <v>2003</v>
      </c>
      <c r="DC1" s="45" t="s">
        <v>2004</v>
      </c>
      <c r="DD1" s="45" t="s">
        <v>2005</v>
      </c>
      <c r="DE1" s="45" t="s">
        <v>2006</v>
      </c>
      <c r="DF1" s="45" t="s">
        <v>2007</v>
      </c>
      <c r="DG1" s="45" t="s">
        <v>2008</v>
      </c>
      <c r="DH1" s="158" t="s">
        <v>2009</v>
      </c>
      <c r="DI1" s="45" t="s">
        <v>2010</v>
      </c>
      <c r="DJ1" s="45" t="s">
        <v>2011</v>
      </c>
      <c r="DK1" s="45" t="s">
        <v>2012</v>
      </c>
      <c r="DL1" s="45" t="s">
        <v>2013</v>
      </c>
      <c r="DM1" s="45" t="s">
        <v>2014</v>
      </c>
      <c r="DN1" s="158" t="s">
        <v>2015</v>
      </c>
      <c r="DO1" s="45" t="s">
        <v>2016</v>
      </c>
      <c r="DP1" s="45" t="s">
        <v>2017</v>
      </c>
      <c r="DQ1" s="45" t="s">
        <v>2018</v>
      </c>
      <c r="DR1" s="45" t="s">
        <v>2019</v>
      </c>
      <c r="DS1" s="45" t="s">
        <v>2020</v>
      </c>
      <c r="DT1" s="158" t="s">
        <v>2021</v>
      </c>
      <c r="DU1" s="45" t="s">
        <v>2022</v>
      </c>
      <c r="DV1" s="45" t="s">
        <v>2023</v>
      </c>
      <c r="DW1" s="45" t="s">
        <v>2024</v>
      </c>
      <c r="DX1" s="45" t="s">
        <v>2025</v>
      </c>
      <c r="DY1" s="45" t="s">
        <v>2026</v>
      </c>
      <c r="DZ1" s="159" t="s">
        <v>2027</v>
      </c>
      <c r="EA1" s="45" t="s">
        <v>2028</v>
      </c>
      <c r="EB1" s="45" t="s">
        <v>2029</v>
      </c>
      <c r="EC1" s="45" t="s">
        <v>2030</v>
      </c>
      <c r="ED1" s="45" t="s">
        <v>2031</v>
      </c>
      <c r="EE1" s="45" t="s">
        <v>2032</v>
      </c>
      <c r="EF1" s="51" t="s">
        <v>1770</v>
      </c>
      <c r="EG1" s="52" t="s">
        <v>1779</v>
      </c>
      <c r="EH1" s="51" t="s">
        <v>1741</v>
      </c>
      <c r="EI1" s="45" t="s">
        <v>1742</v>
      </c>
      <c r="EJ1" s="45" t="s">
        <v>2033</v>
      </c>
      <c r="EK1" s="45" t="s">
        <v>2034</v>
      </c>
      <c r="EL1" s="45" t="s">
        <v>2035</v>
      </c>
      <c r="EM1" s="45" t="s">
        <v>2036</v>
      </c>
      <c r="EN1" s="45" t="s">
        <v>2037</v>
      </c>
      <c r="EO1" s="45" t="s">
        <v>1743</v>
      </c>
      <c r="EP1" s="52" t="s">
        <v>13</v>
      </c>
      <c r="EQ1" s="51" t="s">
        <v>2038</v>
      </c>
      <c r="ER1" s="45" t="s">
        <v>2039</v>
      </c>
      <c r="ES1" s="45" t="s">
        <v>2040</v>
      </c>
      <c r="ET1" s="45" t="s">
        <v>2041</v>
      </c>
      <c r="EU1" s="45" t="s">
        <v>2042</v>
      </c>
      <c r="EV1" s="45" t="s">
        <v>2043</v>
      </c>
      <c r="EW1" s="45" t="s">
        <v>2044</v>
      </c>
      <c r="EX1" s="45" t="s">
        <v>1746</v>
      </c>
      <c r="EY1" s="45" t="s">
        <v>1747</v>
      </c>
      <c r="EZ1" s="52" t="s">
        <v>2045</v>
      </c>
      <c r="FA1" s="51" t="s">
        <v>2046</v>
      </c>
      <c r="FB1" s="45" t="s">
        <v>2047</v>
      </c>
      <c r="FC1" s="45" t="s">
        <v>2048</v>
      </c>
      <c r="FD1" s="45" t="s">
        <v>2049</v>
      </c>
      <c r="FE1" s="45" t="s">
        <v>2050</v>
      </c>
      <c r="FF1" s="45" t="s">
        <v>2051</v>
      </c>
      <c r="FG1" s="45" t="s">
        <v>1751</v>
      </c>
      <c r="FH1" s="158" t="s">
        <v>1752</v>
      </c>
      <c r="FI1" s="45" t="s">
        <v>2052</v>
      </c>
      <c r="FJ1" s="45" t="s">
        <v>2053</v>
      </c>
      <c r="FK1" s="45" t="s">
        <v>2054</v>
      </c>
      <c r="FL1" s="45" t="s">
        <v>2055</v>
      </c>
      <c r="FM1" s="45" t="s">
        <v>2056</v>
      </c>
      <c r="FN1" s="158" t="s">
        <v>1753</v>
      </c>
      <c r="FO1" s="45" t="s">
        <v>2057</v>
      </c>
      <c r="FP1" s="45" t="s">
        <v>2058</v>
      </c>
      <c r="FQ1" s="45" t="s">
        <v>2059</v>
      </c>
      <c r="FR1" s="45" t="s">
        <v>2060</v>
      </c>
      <c r="FS1" s="45" t="s">
        <v>2061</v>
      </c>
      <c r="FT1" s="158" t="s">
        <v>1754</v>
      </c>
      <c r="FU1" s="45" t="s">
        <v>2062</v>
      </c>
      <c r="FV1" s="45" t="s">
        <v>2063</v>
      </c>
      <c r="FW1" s="45" t="s">
        <v>2064</v>
      </c>
      <c r="FX1" s="45" t="s">
        <v>2065</v>
      </c>
      <c r="FY1" s="45" t="s">
        <v>2066</v>
      </c>
      <c r="FZ1" s="158" t="s">
        <v>1755</v>
      </c>
      <c r="GA1" s="45" t="s">
        <v>2067</v>
      </c>
      <c r="GB1" s="45" t="s">
        <v>2068</v>
      </c>
      <c r="GC1" s="45" t="s">
        <v>2069</v>
      </c>
      <c r="GD1" s="45" t="s">
        <v>2070</v>
      </c>
      <c r="GE1" s="45" t="s">
        <v>2071</v>
      </c>
      <c r="GF1" s="158" t="s">
        <v>1756</v>
      </c>
      <c r="GG1" s="45" t="s">
        <v>2072</v>
      </c>
      <c r="GH1" s="45" t="s">
        <v>2073</v>
      </c>
      <c r="GI1" s="45" t="s">
        <v>2074</v>
      </c>
      <c r="GJ1" s="45" t="s">
        <v>2075</v>
      </c>
      <c r="GK1" s="45" t="s">
        <v>2076</v>
      </c>
      <c r="GL1" s="158" t="s">
        <v>1757</v>
      </c>
      <c r="GM1" s="45" t="s">
        <v>2077</v>
      </c>
      <c r="GN1" s="45" t="s">
        <v>2078</v>
      </c>
      <c r="GO1" s="45" t="s">
        <v>2079</v>
      </c>
      <c r="GP1" s="45" t="s">
        <v>2080</v>
      </c>
      <c r="GQ1" s="45" t="s">
        <v>2081</v>
      </c>
      <c r="GR1" s="158" t="s">
        <v>2082</v>
      </c>
      <c r="GS1" s="45" t="s">
        <v>2083</v>
      </c>
      <c r="GT1" s="45" t="s">
        <v>2084</v>
      </c>
      <c r="GU1" s="45" t="s">
        <v>2085</v>
      </c>
      <c r="GV1" s="45" t="s">
        <v>2086</v>
      </c>
      <c r="GW1" s="45" t="s">
        <v>2087</v>
      </c>
      <c r="GX1" s="164" t="s">
        <v>1772</v>
      </c>
      <c r="GY1" s="45" t="s">
        <v>2088</v>
      </c>
      <c r="GZ1" s="45" t="s">
        <v>2089</v>
      </c>
      <c r="HA1" s="52" t="s">
        <v>1931</v>
      </c>
      <c r="HB1" s="51" t="s">
        <v>1774</v>
      </c>
      <c r="HC1" s="45" t="s">
        <v>1775</v>
      </c>
      <c r="HD1" s="45" t="s">
        <v>1776</v>
      </c>
      <c r="HE1" s="52" t="s">
        <v>1777</v>
      </c>
      <c r="HF1" s="51" t="s">
        <v>2090</v>
      </c>
      <c r="HG1" s="45" t="s">
        <v>2091</v>
      </c>
      <c r="HH1" s="45" t="s">
        <v>1780</v>
      </c>
      <c r="HI1" s="164" t="s">
        <v>1781</v>
      </c>
      <c r="HJ1" s="45" t="s">
        <v>2092</v>
      </c>
      <c r="HK1" s="45" t="s">
        <v>2093</v>
      </c>
      <c r="HL1" s="45" t="s">
        <v>2094</v>
      </c>
      <c r="HM1" s="45" t="s">
        <v>2095</v>
      </c>
      <c r="HN1" s="45" t="s">
        <v>2096</v>
      </c>
      <c r="HO1" s="51" t="s">
        <v>2097</v>
      </c>
      <c r="HP1" s="45" t="s">
        <v>2098</v>
      </c>
      <c r="HQ1" s="45" t="s">
        <v>2099</v>
      </c>
      <c r="HR1" s="45" t="s">
        <v>2100</v>
      </c>
      <c r="HS1" s="45" t="s">
        <v>2101</v>
      </c>
      <c r="HT1" s="45" t="s">
        <v>2102</v>
      </c>
      <c r="HU1" s="45" t="s">
        <v>2103</v>
      </c>
      <c r="HV1" s="45" t="s">
        <v>2104</v>
      </c>
      <c r="HW1" s="52" t="s">
        <v>32</v>
      </c>
      <c r="HX1" s="51" t="s">
        <v>1783</v>
      </c>
      <c r="HY1" s="45" t="s">
        <v>1784</v>
      </c>
      <c r="HZ1" s="45" t="s">
        <v>1785</v>
      </c>
      <c r="IA1" s="45" t="s">
        <v>1786</v>
      </c>
      <c r="IB1" s="45" t="s">
        <v>1787</v>
      </c>
      <c r="IC1" s="45" t="s">
        <v>1788</v>
      </c>
      <c r="ID1" s="52" t="s">
        <v>1789</v>
      </c>
      <c r="IE1" s="51" t="s">
        <v>2105</v>
      </c>
      <c r="IF1" s="45" t="s">
        <v>2106</v>
      </c>
      <c r="IG1" s="45" t="s">
        <v>2107</v>
      </c>
      <c r="IH1" s="164" t="s">
        <v>2108</v>
      </c>
      <c r="II1" s="45" t="s">
        <v>2109</v>
      </c>
      <c r="IJ1" s="45" t="s">
        <v>2110</v>
      </c>
      <c r="IK1" s="45" t="s">
        <v>2111</v>
      </c>
      <c r="IL1" s="45" t="s">
        <v>2112</v>
      </c>
      <c r="IM1" s="45" t="s">
        <v>2113</v>
      </c>
      <c r="IN1" s="51" t="s">
        <v>2114</v>
      </c>
      <c r="IO1" s="45" t="s">
        <v>2115</v>
      </c>
      <c r="IP1" s="45" t="s">
        <v>2116</v>
      </c>
      <c r="IQ1" s="164" t="s">
        <v>2117</v>
      </c>
      <c r="IR1" s="45" t="s">
        <v>2118</v>
      </c>
      <c r="IS1" s="45" t="s">
        <v>2119</v>
      </c>
      <c r="IT1" s="45" t="s">
        <v>2120</v>
      </c>
      <c r="IU1" s="45" t="s">
        <v>2121</v>
      </c>
      <c r="IV1" s="45" t="s">
        <v>2122</v>
      </c>
      <c r="IW1" s="51" t="s">
        <v>2123</v>
      </c>
      <c r="IX1" s="45" t="s">
        <v>2124</v>
      </c>
      <c r="IY1" s="45" t="s">
        <v>2125</v>
      </c>
      <c r="IZ1" s="164" t="s">
        <v>2126</v>
      </c>
      <c r="JA1" s="45" t="s">
        <v>2127</v>
      </c>
      <c r="JB1" s="45" t="s">
        <v>2128</v>
      </c>
      <c r="JC1" s="45" t="s">
        <v>2129</v>
      </c>
      <c r="JD1" s="45" t="s">
        <v>2130</v>
      </c>
      <c r="JE1" s="45" t="s">
        <v>2131</v>
      </c>
      <c r="JF1" s="51" t="s">
        <v>2132</v>
      </c>
      <c r="JG1" s="45" t="s">
        <v>2133</v>
      </c>
      <c r="JH1" s="45" t="s">
        <v>2134</v>
      </c>
      <c r="JI1" s="164" t="s">
        <v>2135</v>
      </c>
      <c r="JJ1" s="45" t="s">
        <v>2136</v>
      </c>
      <c r="JK1" s="45" t="s">
        <v>2137</v>
      </c>
      <c r="JL1" s="45" t="s">
        <v>2138</v>
      </c>
      <c r="JM1" s="45" t="s">
        <v>2139</v>
      </c>
      <c r="JN1" s="45" t="s">
        <v>2140</v>
      </c>
      <c r="JO1" s="51" t="s">
        <v>2141</v>
      </c>
      <c r="JP1" s="45" t="s">
        <v>2142</v>
      </c>
      <c r="JQ1" s="45" t="s">
        <v>2143</v>
      </c>
      <c r="JR1" s="164" t="s">
        <v>2144</v>
      </c>
      <c r="JS1" s="45" t="s">
        <v>2145</v>
      </c>
      <c r="JT1" s="45" t="s">
        <v>2146</v>
      </c>
      <c r="JU1" s="45" t="s">
        <v>2147</v>
      </c>
      <c r="JV1" s="45" t="s">
        <v>2148</v>
      </c>
      <c r="JW1" s="45" t="s">
        <v>2149</v>
      </c>
      <c r="JX1" s="51" t="s">
        <v>2150</v>
      </c>
      <c r="JY1" s="45" t="s">
        <v>2151</v>
      </c>
      <c r="JZ1" s="45" t="s">
        <v>2152</v>
      </c>
      <c r="KA1" s="164" t="s">
        <v>2153</v>
      </c>
      <c r="KB1" s="45" t="s">
        <v>2154</v>
      </c>
      <c r="KC1" s="45" t="s">
        <v>2155</v>
      </c>
      <c r="KD1" s="45" t="s">
        <v>2156</v>
      </c>
      <c r="KE1" s="45" t="s">
        <v>2157</v>
      </c>
      <c r="KF1" s="45" t="s">
        <v>2158</v>
      </c>
      <c r="KG1" s="51" t="s">
        <v>1862</v>
      </c>
      <c r="KH1" s="45" t="s">
        <v>1799</v>
      </c>
      <c r="KI1" s="45" t="s">
        <v>1800</v>
      </c>
      <c r="KJ1" s="52" t="s">
        <v>1801</v>
      </c>
      <c r="KK1" s="51" t="s">
        <v>1819</v>
      </c>
      <c r="KL1" s="45" t="s">
        <v>1820</v>
      </c>
      <c r="KM1" s="45" t="s">
        <v>1821</v>
      </c>
      <c r="KN1" s="45" t="s">
        <v>1822</v>
      </c>
      <c r="KO1" s="45" t="s">
        <v>1823</v>
      </c>
      <c r="KP1" s="45" t="s">
        <v>1824</v>
      </c>
      <c r="KQ1" s="45" t="s">
        <v>1825</v>
      </c>
      <c r="KR1" s="45" t="s">
        <v>1826</v>
      </c>
      <c r="KS1" s="52" t="s">
        <v>1827</v>
      </c>
      <c r="KT1" s="51" t="s">
        <v>1829</v>
      </c>
      <c r="KU1" s="45" t="s">
        <v>1814</v>
      </c>
      <c r="KV1" s="45" t="s">
        <v>1815</v>
      </c>
      <c r="KW1" s="52" t="s">
        <v>1816</v>
      </c>
    </row>
    <row r="2" spans="1:309" ht="150" x14ac:dyDescent="0.25">
      <c r="A2">
        <f>'A. en qüestionari'!AD5</f>
        <v>0</v>
      </c>
      <c r="B2" t="str">
        <f>'A. en qüestionari'!G11</f>
        <v xml:space="preserve">1. 
 2. 
 3. 
 4.
 5. 
6. 
7. 
 8. 
 9. 
 10. </v>
      </c>
      <c r="C2" t="str">
        <f>'A. en qüestionari'!I11</f>
        <v xml:space="preserve">1. 
 2. 
 3. 
 4.
 5. 
6. 
7. 
 8. 
 9. 
 10. </v>
      </c>
      <c r="D2">
        <f>COUNTA('A. en qüestionari'!J11:J30)</f>
        <v>0</v>
      </c>
      <c r="E2">
        <f>'A. en qüestionari'!M32</f>
        <v>0</v>
      </c>
      <c r="F2">
        <f>'A. en qüestionari'!L32</f>
        <v>0</v>
      </c>
      <c r="G2">
        <f>'A. en qüestionari'!N32</f>
        <v>0</v>
      </c>
      <c r="H2">
        <f>'A. en qüestionari'!O32</f>
        <v>0</v>
      </c>
      <c r="I2">
        <f>'A. en qüestionari'!K32</f>
        <v>0</v>
      </c>
      <c r="J2">
        <f>'A. en qüestionari'!P32</f>
        <v>0</v>
      </c>
      <c r="K2" s="40">
        <f>'A. en qüestionari'!AO32</f>
        <v>0</v>
      </c>
      <c r="L2" s="40">
        <f>'A. en qüestionari'!AQ32</f>
        <v>0</v>
      </c>
      <c r="M2" s="40">
        <f>'A. en qüestionari'!AR32</f>
        <v>0</v>
      </c>
      <c r="N2" s="40">
        <f>'A. en qüestionari'!AS32</f>
        <v>0</v>
      </c>
      <c r="O2" s="40">
        <f>'A. en qüestionari'!AT32</f>
        <v>0</v>
      </c>
      <c r="P2" s="40">
        <f>'A. en qüestionari'!AP32</f>
        <v>0</v>
      </c>
      <c r="Q2" s="40">
        <f>'A. en qüestionari'!AU32</f>
        <v>0</v>
      </c>
      <c r="R2" s="40">
        <f>COUNTIF('A. en qüestionari'!W11:W30,Taula162[[#This Row],[Perfil professionals]])</f>
        <v>0</v>
      </c>
      <c r="S2" s="40">
        <f>COUNTIF('A. en qüestionari'!W11:W30,'A. en qüestionari'!BM9)</f>
        <v>0</v>
      </c>
      <c r="T2" s="40">
        <f>COUNTIF('A. en qüestionari'!W11:W30,'A. en qüestionari'!BM10)</f>
        <v>0</v>
      </c>
      <c r="U2" s="40">
        <f>COUNTIF('A. en qüestionari'!W11:W30,'A. en qüestionari'!BM11)</f>
        <v>0</v>
      </c>
      <c r="V2" s="40">
        <f>COUNTIF('A. en qüestionari'!W11:W30,'A. en qüestionari'!BM12)</f>
        <v>0</v>
      </c>
      <c r="W2" s="40">
        <f>COUNTIF('A. en qüestionari'!W11:W30,'A. en qüestionari'!BM13)</f>
        <v>0</v>
      </c>
      <c r="X2" s="40">
        <f>'A. en qüestionari'!Y32</f>
        <v>0</v>
      </c>
      <c r="Y2" s="40">
        <f>'A. en qüestionari'!Z32</f>
        <v>0</v>
      </c>
      <c r="Z2">
        <f>COUNTIF('A. en qüestionari'!AA11:AA30, 'A. en qüestionari'!BM36)</f>
        <v>0</v>
      </c>
      <c r="AA2">
        <f>COUNTIF('A. en qüestionari'!AA11:AA30, 'A. en qüestionari'!BM35)</f>
        <v>0</v>
      </c>
      <c r="AB2" s="40">
        <f>'A. en qüestionari'!AB32</f>
        <v>0</v>
      </c>
      <c r="AC2" s="40">
        <f>'A. en qüestionari'!AC32</f>
        <v>0</v>
      </c>
      <c r="AD2" s="40" t="str">
        <f>'A. en qüestionari'!AE11</f>
        <v xml:space="preserve">1. 
 2. 
 3. 
 4.
 5. 
6. 
7. 
 8. 
 9. 
 10. </v>
      </c>
      <c r="AE2" s="40" t="str">
        <f>'A. en qüestionari'!AG11</f>
        <v xml:space="preserve">1. 
 2. 
 3. 
 4.
 5. 
6. 
7. 
 8. 
 9. 
 10. </v>
      </c>
      <c r="AF2" s="40" t="str">
        <f>'A. en qüestionari'!AI11</f>
        <v xml:space="preserve">1. 
 2. 
 3. 
 4.
 5. 
6. 
7. 
 8. 
 9. 
 10. </v>
      </c>
      <c r="AG2" s="2" t="str">
        <f>'A. en qüestionari'!AK11</f>
        <v xml:space="preserve">1. 
 2. 
 3. 
 4.
 5. 
6. 
7. 
 8. 
 9. 
 10. </v>
      </c>
      <c r="AH2" s="40">
        <f>'A. en qüestionari'!AV32</f>
        <v>0</v>
      </c>
      <c r="AI2" s="40">
        <f>'A. en qüestionari'!AW32</f>
        <v>0</v>
      </c>
      <c r="AJ2" s="40">
        <f>'A. en qüestionari'!AX32</f>
        <v>0</v>
      </c>
      <c r="AK2" s="40">
        <f>'A. en qüestionari'!AY32</f>
        <v>0</v>
      </c>
      <c r="AL2" s="40">
        <f>'A. en qüestionari'!AZ32</f>
        <v>0</v>
      </c>
      <c r="AM2" s="40">
        <f>'A. en qüestionari'!Q32</f>
        <v>0</v>
      </c>
      <c r="AN2" s="40">
        <f>'A. en qüestionari'!R32</f>
        <v>0</v>
      </c>
      <c r="AO2" s="40">
        <f>'A. en qüestionari'!S32</f>
        <v>0</v>
      </c>
      <c r="AP2" s="40">
        <f>'A. en qüestionari'!T32</f>
        <v>0</v>
      </c>
      <c r="AQ2" s="40">
        <f>'A. en qüestionari'!U32</f>
        <v>0</v>
      </c>
      <c r="AR2" s="40">
        <f>'A. en qüestionari'!BB32</f>
        <v>0</v>
      </c>
      <c r="AS2" s="40">
        <f>'A. en qüestionari'!BC32</f>
        <v>0</v>
      </c>
      <c r="AT2" s="40">
        <f>'A. en qüestionari'!BD32</f>
        <v>0</v>
      </c>
      <c r="AU2" s="162" t="str">
        <f>"1. "&amp;'A. en qüestionari'!F37&amp;CHAR(10)&amp;" 2. "&amp;'A. en qüestionari'!F38&amp;CHAR(10)&amp;" 3. "&amp;'A. en qüestionari'!F39&amp;CHAR(10)&amp;" 4."&amp;'A. en qüestionari'!F40&amp;CHAR(10)&amp;" 5. "&amp;'A. en qüestionari'!F41&amp;CHAR(10)&amp;"6. "&amp;'A. en qüestionari'!F42&amp;CHAR(10)&amp;"7. "&amp;'A. en qüestionari'!F43&amp;CHAR(10)&amp;" 8. "&amp;'A. en qüestionari'!F44&amp;CHAR(10)&amp;" 9. "&amp;'A. en qüestionari'!F45&amp;CHAR(10)&amp;" 10. "&amp;'A. en qüestionari'!F46</f>
        <v xml:space="preserve">1. 
 2. 
 3. 
 4.
 5. 
6. 
7. 
 8. 
 9. 
 10. </v>
      </c>
      <c r="AV2" s="162">
        <f>COUNTA('A. en qüestionari'!F37:F46)</f>
        <v>0</v>
      </c>
      <c r="AW2" s="162" t="str">
        <f>"1. "&amp;'A. en qüestionari'!H37&amp;CHAR(10)&amp;" 2. "&amp;'A. en qüestionari'!H38&amp;CHAR(10)&amp;" 3. "&amp;'A. en qüestionari'!H39&amp;CHAR(10)&amp;" 4."&amp;'A. en qüestionari'!H40&amp;CHAR(10)&amp;" 5. "&amp;'A. en qüestionari'!H41&amp;CHAR(10)&amp;"6. "&amp;'A. en qüestionari'!H42&amp;CHAR(10)&amp;"7. "&amp;'A. en qüestionari'!H43&amp;CHAR(10)&amp;" 8. "&amp;'A. en qüestionari'!H44&amp;CHAR(10)&amp;" 9. "&amp;'A. en qüestionari'!H45&amp;CHAR(10)&amp;" 10. "&amp;'A. en qüestionari'!H46</f>
        <v xml:space="preserve">1. 
 2. 
 3. 
 4.
 5. 
6. 
7. 
 8. 
 9. 
 10. </v>
      </c>
      <c r="AX2" s="162" t="str">
        <f>"1. "&amp;'A. en qüestionari'!J37&amp;CHAR(10)&amp;" 2. "&amp;'A. en qüestionari'!J38&amp;CHAR(10)&amp;" 3. "&amp;'A. en qüestionari'!J39&amp;CHAR(10)&amp;" 4."&amp;'A. en qüestionari'!J40&amp;CHAR(10)&amp;" 5. "&amp;'A. en qüestionari'!J41&amp;CHAR(10)&amp;"6. "&amp;'A. en qüestionari'!J42&amp;CHAR(10)&amp;"7. "&amp;'A. en qüestionari'!J43&amp;CHAR(10)&amp;" 8. "&amp;'A. en qüestionari'!J44&amp;CHAR(10)&amp;" 9. "&amp;'A. en qüestionari'!J45&amp;CHAR(10)&amp;" 10. "&amp;'A. en qüestionari'!J46</f>
        <v xml:space="preserve">1. 
 2. 
 3. 
 4.
 5. 
6. 
7. 
 8. 
 9. 
 10. </v>
      </c>
      <c r="AY2" s="162" t="str">
        <f>"1. "&amp;'A. en qüestionari'!V37&amp;CHAR(10)&amp;" 2. "&amp;'A. en qüestionari'!V38&amp;CHAR(10)&amp;" 3. "&amp;'A. en qüestionari'!V39&amp;CHAR(10)&amp;" 4."&amp;'A. en qüestionari'!V40&amp;CHAR(10)&amp;" 5. "&amp;'A. en qüestionari'!V41&amp;CHAR(10)&amp;"6. "&amp;'A. en qüestionari'!V42&amp;CHAR(10)&amp;"7. "&amp;'A. en qüestionari'!V43&amp;CHAR(10)&amp;" 8. "&amp;'A. en qüestionari'!V44&amp;CHAR(10)&amp;" 9. "&amp;'A. en qüestionari'!V45&amp;CHAR(10)&amp;" 10. "&amp;'A. en qüestionari'!V46</f>
        <v xml:space="preserve">1. 
 2. 
 3. 
 4.
 5. 
6. 
7. 
 8. 
 9. 
 10. </v>
      </c>
      <c r="AZ2" s="162">
        <f>COUNTA('A. en qüestionari'!V37:V46)</f>
        <v>0</v>
      </c>
      <c r="BA2" s="162" t="str">
        <f>"1. "&amp;'A. en qüestionari'!W37&amp;CHAR(10)&amp;" 2. "&amp;'A. en qüestionari'!W38&amp;CHAR(10)&amp;" 3. "&amp;'A. en qüestionari'!W39&amp;CHAR(10)&amp;" 4."&amp;'A. en qüestionari'!W40&amp;CHAR(10)&amp;" 5. "&amp;'A. en qüestionari'!W41&amp;CHAR(10)&amp;"6. "&amp;'A. en qüestionari'!W42&amp;CHAR(10)&amp;"7. "&amp;'A. en qüestionari'!W43&amp;CHAR(10)&amp;" 8. "&amp;'A. en qüestionari'!W44&amp;CHAR(10)&amp;" 9. "&amp;'A. en qüestionari'!W45&amp;CHAR(10)&amp;" 10. "&amp;'A. en qüestionari'!W46</f>
        <v xml:space="preserve">1. 
 2. 
 3. 
 4.
 5. 
6. 
7. 
 8. 
 9. 
 10. </v>
      </c>
      <c r="BB2" s="162">
        <f>COUNTA('A. en qüestionari'!W37:W46)</f>
        <v>0</v>
      </c>
      <c r="BC2" s="162" t="str">
        <f>"1. "&amp;'A. en qüestionari'!X37&amp;CHAR(10)&amp;" 2. "&amp;'A. en qüestionari'!X38&amp;CHAR(10)&amp;" 3. "&amp;'A. en qüestionari'!X39&amp;CHAR(10)&amp;" 4."&amp;'A. en qüestionari'!X40&amp;CHAR(10)&amp;" 5. "&amp;'A. en qüestionari'!X41&amp;CHAR(10)&amp;"6. "&amp;'A. en qüestionari'!X42&amp;CHAR(10)&amp;"7. "&amp;'A. en qüestionari'!X43&amp;CHAR(10)&amp;" 8. "&amp;'A. en qüestionari'!X44&amp;CHAR(10)&amp;" 9. "&amp;'A. en qüestionari'!X45&amp;CHAR(10)&amp;" 10. "&amp;'A. en qüestionari'!X46</f>
        <v xml:space="preserve">1. 
 2. 
 3. 
 4.
 5. 
6. 
7. 
 8. 
 9. 
 10. </v>
      </c>
      <c r="BD2" s="162">
        <f>COUNTA('A. en qüestionari'!X37:X46)</f>
        <v>0</v>
      </c>
      <c r="BE2" s="162" t="str">
        <f>"1. "&amp;'A. en qüestionari'!AA37&amp;CHAR(10)&amp;" 2. "&amp;'A. en qüestionari'!AA38&amp;CHAR(10)&amp;" 3. "&amp;'A. en qüestionari'!AA39&amp;CHAR(10)&amp;" 4."&amp;'A. en qüestionari'!AA40&amp;CHAR(10)&amp;" 5. "&amp;'A. en qüestionari'!AA41&amp;CHAR(10)&amp;"6. "&amp;'A. en qüestionari'!AA42&amp;CHAR(10)&amp;"7. "&amp;'A. en qüestionari'!AA43&amp;CHAR(10)&amp;" 8. "&amp;'A. en qüestionari'!AA44&amp;CHAR(10)&amp;" 9. "&amp;'A. en qüestionari'!AA45&amp;CHAR(10)&amp;" 10. "&amp;'A. en qüestionari'!AA46</f>
        <v xml:space="preserve">1. 
 2. 
 3. 
 4.
 5. 
6. 
7. 
 8. 
 9. 
 10. </v>
      </c>
      <c r="BF2" s="40">
        <f>SUM('B. en qüestionari'!F11:F15)</f>
        <v>0</v>
      </c>
      <c r="BG2" s="40">
        <f>'B. en qüestionari'!F11</f>
        <v>0</v>
      </c>
      <c r="BH2" s="40">
        <f>'B. en qüestionari'!F12</f>
        <v>0</v>
      </c>
      <c r="BI2">
        <f>'B. en qüestionari'!F13</f>
        <v>0</v>
      </c>
      <c r="BJ2">
        <f>'B. en qüestionari'!F14</f>
        <v>0</v>
      </c>
      <c r="BK2">
        <f>'B. en qüestionari'!F15</f>
        <v>0</v>
      </c>
      <c r="BL2" s="50">
        <f>SUM('B. en qüestionari'!G11:G15)</f>
        <v>0</v>
      </c>
      <c r="BM2" s="50">
        <f>SUM('B. en qüestionari'!H11:H15)</f>
        <v>0</v>
      </c>
      <c r="BN2" s="50">
        <f>SUM('B. en qüestionari'!I11:I15)</f>
        <v>0</v>
      </c>
      <c r="BO2" s="160" t="str">
        <f>'B. en qüestionari'!J11&amp;"; "&amp;'B. en qüestionari'!J12&amp;"; "&amp;'B. en qüestionari'!J13&amp;"; "&amp;'B. en qüestionari'!J14&amp;"; "&amp;'B. en qüestionari'!J15</f>
        <v xml:space="preserve">; ; ; ; </v>
      </c>
      <c r="BP2" s="160" t="str">
        <f>'B. en qüestionari'!K11&amp;"; "&amp;'B. en qüestionari'!K12&amp;"; "&amp;'B. en qüestionari'!K13&amp;"; "&amp;'B. en qüestionari'!K14&amp;"; "&amp;'B. en qüestionari'!K15</f>
        <v xml:space="preserve">; ; ; ; </v>
      </c>
      <c r="BQ2" s="160" t="str">
        <f>'B. en qüestionari'!L11&amp;"; "&amp;'B. en qüestionari'!L12&amp;"; "&amp;'B. en qüestionari'!L13&amp;"; "&amp;'B. en qüestionari'!L14&amp;"; "&amp;'B. en qüestionari'!L15</f>
        <v xml:space="preserve">; ; ; ; </v>
      </c>
      <c r="BR2" s="50">
        <f>'B. en qüestionari'!G11</f>
        <v>0</v>
      </c>
      <c r="BS2" s="50">
        <f>'B. en qüestionari'!H11</f>
        <v>0</v>
      </c>
      <c r="BT2" s="50">
        <f>'B. en qüestionari'!I11</f>
        <v>0</v>
      </c>
      <c r="BU2" s="50">
        <f>'B. en qüestionari'!J11</f>
        <v>0</v>
      </c>
      <c r="BV2" s="50">
        <f>'B. en qüestionari'!K11</f>
        <v>0</v>
      </c>
      <c r="BW2" s="50">
        <f>'B. en qüestionari'!L11</f>
        <v>0</v>
      </c>
      <c r="BX2" s="50">
        <f>'B. en qüestionari'!G12</f>
        <v>0</v>
      </c>
      <c r="BY2" s="50">
        <f>'B. en qüestionari'!H12</f>
        <v>0</v>
      </c>
      <c r="BZ2" s="50">
        <f>'B. en qüestionari'!I12</f>
        <v>0</v>
      </c>
      <c r="CA2" s="50">
        <f>'B. en qüestionari'!J12</f>
        <v>0</v>
      </c>
      <c r="CB2" s="50">
        <f>'B. en qüestionari'!K12</f>
        <v>0</v>
      </c>
      <c r="CC2" s="50">
        <f>'B. en qüestionari'!L12</f>
        <v>0</v>
      </c>
      <c r="CD2" s="50">
        <f>'B. en qüestionari'!G13</f>
        <v>0</v>
      </c>
      <c r="CE2" s="50">
        <f>'B. en qüestionari'!H13</f>
        <v>0</v>
      </c>
      <c r="CF2" s="50">
        <f>'B. en qüestionari'!I13</f>
        <v>0</v>
      </c>
      <c r="CG2" s="50">
        <f>'B. en qüestionari'!J13</f>
        <v>0</v>
      </c>
      <c r="CH2" s="50">
        <f>'B. en qüestionari'!K13</f>
        <v>0</v>
      </c>
      <c r="CI2" s="50">
        <f>'B. en qüestionari'!L13</f>
        <v>0</v>
      </c>
      <c r="CJ2" s="50">
        <f>'B. en qüestionari'!G14</f>
        <v>0</v>
      </c>
      <c r="CK2" s="50">
        <f>'B. en qüestionari'!H14</f>
        <v>0</v>
      </c>
      <c r="CL2" s="50">
        <f>'B. en qüestionari'!I14</f>
        <v>0</v>
      </c>
      <c r="CM2" s="50">
        <f>'B. en qüestionari'!J14</f>
        <v>0</v>
      </c>
      <c r="CN2" s="50">
        <f>'B. en qüestionari'!K14</f>
        <v>0</v>
      </c>
      <c r="CO2" s="50">
        <f>'B. en qüestionari'!L14</f>
        <v>0</v>
      </c>
      <c r="CP2" s="50">
        <f>'B. en qüestionari'!G15</f>
        <v>0</v>
      </c>
      <c r="CQ2" s="50">
        <f>'B. en qüestionari'!H15</f>
        <v>0</v>
      </c>
      <c r="CR2" s="50">
        <f>'B. en qüestionari'!I15</f>
        <v>0</v>
      </c>
      <c r="CS2" s="50">
        <f>'B. en qüestionari'!J15</f>
        <v>0</v>
      </c>
      <c r="CT2" s="50">
        <f>'B. en qüestionari'!K15</f>
        <v>0</v>
      </c>
      <c r="CU2" s="50">
        <f>'B. en qüestionari'!L15</f>
        <v>0</v>
      </c>
      <c r="CV2" s="50">
        <f>SUM('B. en qüestionari'!M11:M15)</f>
        <v>0</v>
      </c>
      <c r="CW2" s="50">
        <f>SUM('B. en qüestionari'!N11:N15)</f>
        <v>0</v>
      </c>
      <c r="CX2" s="50">
        <f>SUM('B. en qüestionari'!O11:O15)</f>
        <v>0</v>
      </c>
      <c r="CY2" s="50" t="str">
        <f>'B. en qüestionari'!P11&amp;"; "&amp;'B. en qüestionari'!P12&amp;"; "&amp;'B. en qüestionari'!P13&amp;"; "&amp;'B. en qüestionari'!P14&amp;"; "&amp;'B. en qüestionari'!P15</f>
        <v xml:space="preserve">; ; ; ; </v>
      </c>
      <c r="CZ2" s="50" t="str">
        <f>'B. en qüestionari'!Q11&amp;"; "&amp;'B. en qüestionari'!Q12&amp;"; "&amp;'B. en qüestionari'!Q13&amp;"; "&amp;'B. en qüestionari'!Q14&amp;"; "&amp;'B. en qüestionari'!Q15</f>
        <v xml:space="preserve">; ; ; ; </v>
      </c>
      <c r="DA2" s="50" t="str">
        <f>'B. en qüestionari'!R11&amp;"; "&amp;'B. en qüestionari'!R12&amp;"; "&amp;'B. en qüestionari'!R13&amp;"; "&amp;'B. en qüestionari'!R14&amp;"; "&amp;'B. en qüestionari'!R15</f>
        <v xml:space="preserve">; ; ; ; </v>
      </c>
      <c r="DB2" s="50">
        <f>'B. en qüestionari'!M11</f>
        <v>0</v>
      </c>
      <c r="DC2" s="50">
        <f>'B. en qüestionari'!N11</f>
        <v>0</v>
      </c>
      <c r="DD2" s="50">
        <f>'B. en qüestionari'!O11</f>
        <v>0</v>
      </c>
      <c r="DE2" s="50">
        <f>'B. en qüestionari'!P11</f>
        <v>0</v>
      </c>
      <c r="DF2" s="50">
        <f>'B. en qüestionari'!Q11</f>
        <v>0</v>
      </c>
      <c r="DG2" s="50">
        <f>'B. en qüestionari'!R11</f>
        <v>0</v>
      </c>
      <c r="DH2" s="50">
        <f>'B. en qüestionari'!M12</f>
        <v>0</v>
      </c>
      <c r="DI2" s="50">
        <f>'B. en qüestionari'!N12</f>
        <v>0</v>
      </c>
      <c r="DJ2" s="50">
        <f>'B. en qüestionari'!O12</f>
        <v>0</v>
      </c>
      <c r="DK2" s="50">
        <f>'B. en qüestionari'!P12</f>
        <v>0</v>
      </c>
      <c r="DL2" s="50">
        <f>'B. en qüestionari'!Q12</f>
        <v>0</v>
      </c>
      <c r="DM2" s="50">
        <f>'B. en qüestionari'!R12</f>
        <v>0</v>
      </c>
      <c r="DN2" s="50">
        <f>'B. en qüestionari'!M13</f>
        <v>0</v>
      </c>
      <c r="DO2" s="50">
        <f>'B. en qüestionari'!N13</f>
        <v>0</v>
      </c>
      <c r="DP2" s="50">
        <f>'B. en qüestionari'!O13</f>
        <v>0</v>
      </c>
      <c r="DQ2" s="50">
        <f>'B. en qüestionari'!P13</f>
        <v>0</v>
      </c>
      <c r="DR2" s="50">
        <f>'B. en qüestionari'!Q13</f>
        <v>0</v>
      </c>
      <c r="DS2" s="50">
        <f>'B. en qüestionari'!R13</f>
        <v>0</v>
      </c>
      <c r="DT2" s="50">
        <f>'B. en qüestionari'!M14</f>
        <v>0</v>
      </c>
      <c r="DU2" s="50">
        <f>'B. en qüestionari'!N14</f>
        <v>0</v>
      </c>
      <c r="DV2" s="50">
        <f>'B. en qüestionari'!O14</f>
        <v>0</v>
      </c>
      <c r="DW2" s="50">
        <f>'B. en qüestionari'!P14</f>
        <v>0</v>
      </c>
      <c r="DX2" s="50">
        <f>'B. en qüestionari'!Q14</f>
        <v>0</v>
      </c>
      <c r="DY2" s="50">
        <f>'B. en qüestionari'!R14</f>
        <v>0</v>
      </c>
      <c r="DZ2" s="50">
        <f>'B. en qüestionari'!M15</f>
        <v>0</v>
      </c>
      <c r="EA2" s="50">
        <f>'B. en qüestionari'!N15</f>
        <v>0</v>
      </c>
      <c r="EB2" s="50">
        <f>'B. en qüestionari'!O15</f>
        <v>0</v>
      </c>
      <c r="EC2" s="50">
        <f>'B. en qüestionari'!P15</f>
        <v>0</v>
      </c>
      <c r="ED2" s="50">
        <f>'B. en qüestionari'!Q15</f>
        <v>0</v>
      </c>
      <c r="EE2" s="50">
        <f>'B. en qüestionari'!R15</f>
        <v>0</v>
      </c>
      <c r="EF2" s="50">
        <f>'B. en qüestionari'!E30</f>
        <v>0</v>
      </c>
      <c r="EG2" s="162" t="str">
        <f>"1. "&amp;'B. en qüestionari'!F20&amp;CHAR(10)&amp;" 2. "&amp;'B. en qüestionari'!F21&amp;CHAR(10)&amp;" 3. "&amp;'B. en qüestionari'!F22&amp;CHAR(10)&amp;" 4."&amp;'B. en qüestionari'!F23&amp;CHAR(10)&amp;" 5. "&amp;'B. en qüestionari'!F24&amp;CHAR(10)&amp;"6. "&amp;'B. en qüestionari'!F25&amp;CHAR(10)&amp;"7. "&amp;'B. en qüestionari'!F26&amp;CHAR(10)&amp;" 8. "&amp;'B. en qüestionari'!F27&amp;CHAR(10)&amp;" 9. "&amp;'B. en qüestionari'!F28&amp;CHAR(10)&amp;" 10. "&amp;'B. en qüestionari'!F29</f>
        <v xml:space="preserve">1. 
 2. 
 3. 
 4.
 5. 
6. 
7. 
 8. 
 9. 
 10. </v>
      </c>
      <c r="EH2">
        <f>'B. en qüestionari'!E35</f>
        <v>0</v>
      </c>
      <c r="EI2" s="50">
        <f>'B. en qüestionari'!F35</f>
        <v>0</v>
      </c>
      <c r="EJ2" s="50">
        <f>'B. en qüestionari'!G35</f>
        <v>0</v>
      </c>
      <c r="EK2" s="50">
        <f>'B. en qüestionari'!H35</f>
        <v>0</v>
      </c>
      <c r="EL2" s="50">
        <f>'B. en qüestionari'!I35</f>
        <v>0</v>
      </c>
      <c r="EM2" s="50">
        <f>'B. en qüestionari'!J35</f>
        <v>0</v>
      </c>
      <c r="EN2" s="50">
        <f>'B. en qüestionari'!K35</f>
        <v>0</v>
      </c>
      <c r="EO2" s="50">
        <f>'B. en qüestionari'!L35</f>
        <v>0</v>
      </c>
      <c r="EP2">
        <f>'B. en qüestionari'!M35</f>
        <v>0</v>
      </c>
      <c r="EQ2">
        <f>'B. en qüestionari'!E40</f>
        <v>0</v>
      </c>
      <c r="ER2" s="50">
        <f>'B. en qüestionari'!F40</f>
        <v>0</v>
      </c>
      <c r="ES2" s="50">
        <f>'B. en qüestionari'!G40</f>
        <v>0</v>
      </c>
      <c r="ET2" s="50">
        <f>'B. en qüestionari'!H40</f>
        <v>0</v>
      </c>
      <c r="EU2" s="50">
        <f>'B. en qüestionari'!I40</f>
        <v>0</v>
      </c>
      <c r="EV2" s="50">
        <f>'B. en qüestionari'!J40</f>
        <v>0</v>
      </c>
      <c r="EW2" s="50">
        <f>'B. en qüestionari'!K40</f>
        <v>0</v>
      </c>
      <c r="EX2" s="50">
        <f>'B. en qüestionari'!L40</f>
        <v>0</v>
      </c>
      <c r="EY2" s="50">
        <f>'B. en qüestionari'!M40</f>
        <v>0</v>
      </c>
      <c r="EZ2" s="50">
        <f>'B. en qüestionari'!N40</f>
        <v>0</v>
      </c>
      <c r="FA2" s="50">
        <f>'B. en qüestionari'!E45</f>
        <v>0</v>
      </c>
      <c r="FB2" s="50">
        <f>'B. en qüestionari'!F45</f>
        <v>0</v>
      </c>
      <c r="FC2" s="50">
        <f>'B. en qüestionari'!G45</f>
        <v>0</v>
      </c>
      <c r="FD2" s="50">
        <f>'B. en qüestionari'!H45</f>
        <v>0</v>
      </c>
      <c r="FE2" s="50">
        <f>'B. en qüestionari'!I45</f>
        <v>0</v>
      </c>
      <c r="FF2" s="50">
        <f>'B. en qüestionari'!J45</f>
        <v>0</v>
      </c>
      <c r="FG2" s="50">
        <f>'B. en qüestionari'!K45</f>
        <v>0</v>
      </c>
      <c r="FH2" s="50">
        <f>'B. en qüestionari'!F49</f>
        <v>0</v>
      </c>
      <c r="FI2" s="50">
        <f>'B. en qüestionari'!G49</f>
        <v>0</v>
      </c>
      <c r="FJ2" s="50">
        <f>'B. en qüestionari'!H49</f>
        <v>0</v>
      </c>
      <c r="FK2" s="50">
        <f>'B. en qüestionari'!I49</f>
        <v>0</v>
      </c>
      <c r="FL2" s="50">
        <f>'B. en qüestionari'!J49</f>
        <v>0</v>
      </c>
      <c r="FM2" s="50">
        <f>'B. en qüestionari'!K49</f>
        <v>0</v>
      </c>
      <c r="FN2" s="50">
        <f>'B. en qüestionari'!F50</f>
        <v>0</v>
      </c>
      <c r="FO2" s="50">
        <f>'B. en qüestionari'!G50</f>
        <v>0</v>
      </c>
      <c r="FP2" s="50">
        <f>'B. en qüestionari'!H50</f>
        <v>0</v>
      </c>
      <c r="FQ2" s="50">
        <f>'B. en qüestionari'!I50</f>
        <v>0</v>
      </c>
      <c r="FR2" s="50">
        <f>'B. en qüestionari'!J50</f>
        <v>0</v>
      </c>
      <c r="FS2" s="50">
        <f>'B. en qüestionari'!K50</f>
        <v>0</v>
      </c>
      <c r="FT2" s="50">
        <f>'B. en qüestionari'!F51</f>
        <v>0</v>
      </c>
      <c r="FU2" s="50">
        <f>'B. en qüestionari'!G51</f>
        <v>0</v>
      </c>
      <c r="FV2" s="50">
        <f>'B. en qüestionari'!H51</f>
        <v>0</v>
      </c>
      <c r="FW2" s="50">
        <f>'B. en qüestionari'!I51</f>
        <v>0</v>
      </c>
      <c r="FX2" s="50">
        <f>'B. en qüestionari'!J51</f>
        <v>0</v>
      </c>
      <c r="FY2" s="50">
        <f>'B. en qüestionari'!K51</f>
        <v>0</v>
      </c>
      <c r="FZ2" s="50">
        <f>'B. en qüestionari'!F52</f>
        <v>0</v>
      </c>
      <c r="GA2" s="50">
        <f>'B. en qüestionari'!G52</f>
        <v>0</v>
      </c>
      <c r="GB2" s="50">
        <f>'B. en qüestionari'!H52</f>
        <v>0</v>
      </c>
      <c r="GC2" s="50">
        <f>'B. en qüestionari'!I52</f>
        <v>0</v>
      </c>
      <c r="GD2" s="50">
        <f>'B. en qüestionari'!J52</f>
        <v>0</v>
      </c>
      <c r="GE2" s="50">
        <f>'B. en qüestionari'!K52</f>
        <v>0</v>
      </c>
      <c r="GF2" s="50">
        <f>'B. en qüestionari'!F53</f>
        <v>0</v>
      </c>
      <c r="GG2" s="50">
        <f>'B. en qüestionari'!G53</f>
        <v>0</v>
      </c>
      <c r="GH2" s="50">
        <f>'B. en qüestionari'!H53</f>
        <v>0</v>
      </c>
      <c r="GI2" s="50">
        <f>'B. en qüestionari'!I53</f>
        <v>0</v>
      </c>
      <c r="GJ2" s="50">
        <f>'B. en qüestionari'!J53</f>
        <v>0</v>
      </c>
      <c r="GK2" s="50">
        <f>'B. en qüestionari'!K53</f>
        <v>0</v>
      </c>
      <c r="GL2" s="50">
        <f>'B. en qüestionari'!F54</f>
        <v>0</v>
      </c>
      <c r="GM2" s="50">
        <f>'B. en qüestionari'!G54</f>
        <v>0</v>
      </c>
      <c r="GN2" s="50">
        <f>'B. en qüestionari'!H54</f>
        <v>0</v>
      </c>
      <c r="GO2" s="50">
        <f>'B. en qüestionari'!I54</f>
        <v>0</v>
      </c>
      <c r="GP2" s="50">
        <f>'B. en qüestionari'!J54</f>
        <v>0</v>
      </c>
      <c r="GQ2" s="50">
        <f>'B. en qüestionari'!K54</f>
        <v>0</v>
      </c>
      <c r="GR2">
        <f>'B. en qüestionari'!F55</f>
        <v>0</v>
      </c>
      <c r="GS2" s="50">
        <f>'B. en qüestionari'!G55</f>
        <v>0</v>
      </c>
      <c r="GT2" s="50">
        <f>'B. en qüestionari'!H55</f>
        <v>0</v>
      </c>
      <c r="GU2" s="50">
        <f>'B. en qüestionari'!I55</f>
        <v>0</v>
      </c>
      <c r="GV2" s="50">
        <f>'B. en qüestionari'!J55</f>
        <v>0</v>
      </c>
      <c r="GW2" s="50">
        <f>'B. en qüestionari'!K55</f>
        <v>0</v>
      </c>
      <c r="GX2" s="50">
        <f>SUM('B. en qüestionari'!F49:F55)</f>
        <v>0</v>
      </c>
      <c r="GY2" s="50">
        <f>SUM('B. en qüestionari'!G49:G55)</f>
        <v>0</v>
      </c>
      <c r="GZ2" s="50">
        <f>SUM('B. en qüestionari'!H49:H55)</f>
        <v>0</v>
      </c>
      <c r="HA2" s="50" t="e">
        <f>'B. en qüestionari'!F76</f>
        <v>#DIV/0!</v>
      </c>
      <c r="HB2" t="e">
        <f>'B. en qüestionari'!F96</f>
        <v>#DIV/0!</v>
      </c>
      <c r="HC2" s="50" t="e">
        <f>'B. en qüestionari'!G96</f>
        <v>#DIV/0!</v>
      </c>
      <c r="HD2" t="e">
        <f>'B. en qüestionari'!H96</f>
        <v>#DIV/0!</v>
      </c>
      <c r="HE2" t="e">
        <f>'B. en qüestionari'!I96</f>
        <v>#DIV/0!</v>
      </c>
      <c r="HF2">
        <f>COUNTA('C. qüestionari'!E11:E20)</f>
        <v>0</v>
      </c>
      <c r="HG2" s="162" t="str">
        <f>"1. "&amp;'C. qüestionari'!E11&amp;CHAR(10)&amp;" 2. "&amp;'C. qüestionari'!E12&amp;CHAR(10)&amp;" 3. "&amp;'C. qüestionari'!E13&amp;CHAR(10)&amp;" 4."&amp;'C. qüestionari'!E14&amp;CHAR(10)&amp;" 5. "&amp;'C. qüestionari'!E15&amp;CHAR(10)&amp;"6. "&amp;'C. qüestionari'!E16&amp;CHAR(10)&amp;"7. "&amp;'C. qüestionari'!E17&amp;CHAR(10)&amp;" 8. "&amp;'C. qüestionari'!E18&amp;CHAR(10)&amp;" 9. "&amp;'C. qüestionari'!E19&amp;CHAR(10)&amp;" 10. "&amp;'C. qüestionari'!E20</f>
        <v xml:space="preserve">1. 
 2. 
 3. 
 4.
 5. 
6. 
7. 
 8. 
 9. 
 10. </v>
      </c>
      <c r="HH2" s="162" t="str">
        <f>"1. "&amp;'C. qüestionari'!F11&amp;CHAR(10)&amp;" 2. "&amp;'C. qüestionari'!F12&amp;CHAR(10)&amp;" 3. "&amp;'C. qüestionari'!F13&amp;CHAR(10)&amp;" 4."&amp;'C. qüestionari'!F14&amp;CHAR(10)&amp;" 5. "&amp;'C. qüestionari'!F15&amp;CHAR(10)&amp;"6. "&amp;'C. qüestionari'!F16&amp;CHAR(10)&amp;"7. "&amp;'C. qüestionari'!F17&amp;CHAR(10)&amp;" 8. "&amp;'C. qüestionari'!F18&amp;CHAR(10)&amp;" 9. "&amp;'C. qüestionari'!F19&amp;CHAR(10)&amp;" 10. "&amp;'C. qüestionari'!F20</f>
        <v xml:space="preserve">1. 
 2. 
 3. 
 4.
 5. 
6. 
7. 
 8. 
 9. 
 10. </v>
      </c>
      <c r="HI2" s="50">
        <f>SUM('C. qüestionari'!G11:G20)</f>
        <v>0</v>
      </c>
      <c r="HJ2" s="50">
        <f>SUM('C. qüestionari'!I11:I20)</f>
        <v>0</v>
      </c>
      <c r="HK2" s="50">
        <f>SUM('C. qüestionari'!J11:J20)</f>
        <v>0</v>
      </c>
      <c r="HL2" s="162" t="str">
        <f>"1. "&amp;'C. qüestionari'!K11&amp;CHAR(10)&amp;" 2. "&amp;'C. qüestionari'!K12&amp;CHAR(10)&amp;" 3. "&amp;'C. qüestionari'!K13&amp;CHAR(10)&amp;" 4."&amp;'C. qüestionari'!K14&amp;CHAR(10)&amp;" 5. "&amp;'C. qüestionari'!K15&amp;CHAR(10)&amp;"6. "&amp;'C. qüestionari'!K16&amp;CHAR(10)&amp;"7. "&amp;'C. qüestionari'!K17&amp;CHAR(10)&amp;" 8. "&amp;'C. qüestionari'!K18&amp;CHAR(10)&amp;" 9. "&amp;'C. qüestionari'!K19&amp;CHAR(10)&amp;" 10. "&amp;'C. qüestionari'!K20</f>
        <v xml:space="preserve">1. 
 2. 
 3. 
 4.
 5. 
6. 
7. 
 8. 
 9. 
 10. </v>
      </c>
      <c r="HM2" s="162" t="str">
        <f>"1. "&amp;'C. qüestionari'!L11&amp;CHAR(10)&amp;" 2. "&amp;'C. qüestionari'!L12&amp;CHAR(10)&amp;" 3. "&amp;'C. qüestionari'!L13&amp;CHAR(10)&amp;" 4."&amp;'C. qüestionari'!L14&amp;CHAR(10)&amp;" 5. "&amp;'C. qüestionari'!L15&amp;CHAR(10)&amp;"6. "&amp;'C. qüestionari'!L16&amp;CHAR(10)&amp;"7. "&amp;'C. qüestionari'!L17&amp;CHAR(10)&amp;" 8. "&amp;'C. qüestionari'!L18&amp;CHAR(10)&amp;" 9. "&amp;'C. qüestionari'!L19&amp;CHAR(10)&amp;" 10. "&amp;'C. qüestionari'!L20</f>
        <v xml:space="preserve">1. 
 2. 
 3. 
 4.
 5. 
6. 
7. 
 8. 
 9. 
 10. </v>
      </c>
      <c r="HN2" s="162" t="str">
        <f>"1. "&amp;'C. qüestionari'!M11&amp;CHAR(10)&amp;" 2. "&amp;'C. qüestionari'!M12&amp;CHAR(10)&amp;" 3. "&amp;'C. qüestionari'!M13&amp;CHAR(10)&amp;" 4."&amp;'C. qüestionari'!M14&amp;CHAR(10)&amp;" 5. "&amp;'C. qüestionari'!M15&amp;CHAR(10)&amp;"6. "&amp;'C. qüestionari'!M16&amp;CHAR(10)&amp;"7. "&amp;'C. qüestionari'!M17&amp;CHAR(10)&amp;" 8. "&amp;'C. qüestionari'!M18&amp;CHAR(10)&amp;" 9. "&amp;'C. qüestionari'!M19&amp;CHAR(10)&amp;" 10. "&amp;'C. qüestionari'!M20</f>
        <v xml:space="preserve">1. 
 2. 
 3. 
 4.
 5. 
6. 
7. 
 8. 
 9. 
 10. </v>
      </c>
      <c r="HO2">
        <f>COUNTA('C. qüestionari'!E25:E34)</f>
        <v>0</v>
      </c>
      <c r="HP2" s="162" t="str">
        <f>"1. "&amp;'C. qüestionari'!E25&amp;CHAR(10)&amp;" 2. "&amp;'C. qüestionari'!E26&amp;CHAR(10)&amp;" 3. "&amp;'C. qüestionari'!E27&amp;CHAR(10)&amp;" 4."&amp;'C. qüestionari'!E28&amp;CHAR(10)&amp;" 5. "&amp;'C. qüestionari'!E29&amp;CHAR(10)&amp;"6. "&amp;'C. qüestionari'!E30&amp;CHAR(10)&amp;"7. "&amp;'C. qüestionari'!E31&amp;CHAR(10)&amp;" 8. "&amp;'C. qüestionari'!E32&amp;CHAR(10)&amp;" 9. "&amp;'C. qüestionari'!E33&amp;CHAR(10)&amp;" 10. "&amp;'C. qüestionari'!E34</f>
        <v xml:space="preserve">1. 
 2. 
 3. 
 4.
 5. 
6. 
7. 
 8. 
 9. 
 10. </v>
      </c>
      <c r="HQ2" s="50">
        <f>SUM('C. qüestionari'!F25:F34)</f>
        <v>0</v>
      </c>
      <c r="HR2" s="50">
        <f>SUM('C. qüestionari'!G25:G34)</f>
        <v>0</v>
      </c>
      <c r="HS2" s="50">
        <f>SUM('C. qüestionari'!I25:I34)</f>
        <v>0</v>
      </c>
      <c r="HT2" s="162" t="str">
        <f>"1. "&amp;'C. qüestionari'!J25&amp;CHAR(10)&amp;" 2. "&amp;'C. qüestionari'!J26&amp;CHAR(10)&amp;" 3. "&amp;'C. qüestionari'!J27&amp;CHAR(10)&amp;" 4."&amp;'C. qüestionari'!J28&amp;CHAR(10)&amp;" 5. "&amp;'C. qüestionari'!J29&amp;CHAR(10)&amp;"6. "&amp;'C. qüestionari'!J30&amp;CHAR(10)&amp;"7. "&amp;'C. qüestionari'!J31&amp;CHAR(10)&amp;" 8. "&amp;'C. qüestionari'!J32&amp;CHAR(10)&amp;" 9. "&amp;'C. qüestionari'!J33&amp;CHAR(10)&amp;" 10. "&amp;'C. qüestionari'!J34</f>
        <v xml:space="preserve">1. 
 2. 
 3. 
 4.
 5. 
6. 
7. 
 8. 
 9. 
 10. </v>
      </c>
      <c r="HU2" s="162" t="str">
        <f>"1. "&amp;'C. qüestionari'!K25&amp;CHAR(10)&amp;" 2. "&amp;'C. qüestionari'!K26&amp;CHAR(10)&amp;" 3. "&amp;'C. qüestionari'!K27&amp;CHAR(10)&amp;" 4."&amp;'C. qüestionari'!K28&amp;CHAR(10)&amp;" 5. "&amp;'C. qüestionari'!K29&amp;CHAR(10)&amp;"6. "&amp;'C. qüestionari'!K30&amp;CHAR(10)&amp;"7. "&amp;'C. qüestionari'!K31&amp;CHAR(10)&amp;" 8. "&amp;'C. qüestionari'!K32&amp;CHAR(10)&amp;" 9. "&amp;'C. qüestionari'!K33&amp;CHAR(10)&amp;" 10. "&amp;'C. qüestionari'!K34</f>
        <v xml:space="preserve">1. 
 2. 
 3. 
 4.
 5. 
6. 
7. 
 8. 
 9. 
 10. </v>
      </c>
      <c r="HV2" s="162" t="str">
        <f>"1. "&amp;'C. qüestionari'!L25&amp;CHAR(10)&amp;" 2. "&amp;'C. qüestionari'!L26&amp;CHAR(10)&amp;" 3. "&amp;'C. qüestionari'!L27&amp;CHAR(10)&amp;" 4."&amp;'C. qüestionari'!L28&amp;CHAR(10)&amp;" 5. "&amp;'C. qüestionari'!L29&amp;CHAR(10)&amp;"6. "&amp;'C. qüestionari'!L30&amp;CHAR(10)&amp;"7. "&amp;'C. qüestionari'!L31&amp;CHAR(10)&amp;" 8. "&amp;'C. qüestionari'!L32&amp;CHAR(10)&amp;" 9. "&amp;'C. qüestionari'!L33&amp;CHAR(10)&amp;" 10. "&amp;'C. qüestionari'!L34</f>
        <v xml:space="preserve">1. 
 2. 
 3. 
 4.
 5. 
6. 
7. 
 8. 
 9. 
 10. </v>
      </c>
      <c r="HW2" s="50">
        <f>SUM('C. qüestionari'!M25:M34)</f>
        <v>0</v>
      </c>
      <c r="HX2">
        <f>COUNTA('C. qüestionari'!E39:E43)</f>
        <v>0</v>
      </c>
      <c r="HY2" s="162" t="str">
        <f>"1. "&amp;'C. qüestionari'!E39&amp;CHAR(10)&amp;" 2. "&amp;'C. qüestionari'!E40&amp;CHAR(10)&amp;" 3. "&amp;'C. qüestionari'!E41&amp;CHAR(10)&amp;" 4."&amp;'C. qüestionari'!E42&amp;CHAR(10)&amp;" 5. "&amp;'C. qüestionari'!E43</f>
        <v xml:space="preserve">1. 
 2. 
 3. 
 4.
 5. </v>
      </c>
      <c r="HZ2" s="50">
        <f>('C. qüestionari'!H39)</f>
        <v>0</v>
      </c>
      <c r="IA2" s="50">
        <f>'C. qüestionari'!H40</f>
        <v>0</v>
      </c>
      <c r="IB2" s="50">
        <f>'C. qüestionari'!H41</f>
        <v>0</v>
      </c>
      <c r="IC2" s="50">
        <f>'C. qüestionari'!H42</f>
        <v>0</v>
      </c>
      <c r="ID2" s="50">
        <f>'C. qüestionari'!H43</f>
        <v>0</v>
      </c>
      <c r="IE2">
        <f>COUNTA('C. qüestionari'!E48:E57)</f>
        <v>0</v>
      </c>
      <c r="IF2" s="162" t="str">
        <f>"1. "&amp;'C. qüestionari'!E48&amp;CHAR(10)&amp;" 2. "&amp;'C. qüestionari'!E49&amp;CHAR(10)&amp;" 3. "&amp;'C. qüestionari'!E50&amp;CHAR(10)&amp;" 4."&amp;'C. qüestionari'!E51&amp;CHAR(10)&amp;" 5. "&amp;'C. qüestionari'!E52&amp;CHAR(10)&amp;"6. "&amp;'C. qüestionari'!E53&amp;CHAR(10)&amp;"7. "&amp;'C. qüestionari'!E54&amp;CHAR(10)&amp;" 8. "&amp;'C. qüestionari'!E55&amp;CHAR(10)&amp;" 9. "&amp;'C. qüestionari'!E56&amp;CHAR(10)&amp;" 10. "&amp;'C. qüestionari'!E57</f>
        <v xml:space="preserve">1. 
 2. 
 3. 
 4.
 5. 
6. 
7. 
 8. 
 9. 
 10. </v>
      </c>
      <c r="IG2" s="162" t="str">
        <f>"1. "&amp;'C. qüestionari'!F48&amp;CHAR(10)&amp;" 2. "&amp;'C. qüestionari'!F49&amp;CHAR(10)&amp;" 3. "&amp;'C. qüestionari'!F50&amp;CHAR(10)&amp;" 4."&amp;'C. qüestionari'!F51&amp;CHAR(10)&amp;" 5. "&amp;'C. qüestionari'!F52&amp;CHAR(10)&amp;"6. "&amp;'C. qüestionari'!F53&amp;CHAR(10)&amp;"7. "&amp;'C. qüestionari'!F54&amp;CHAR(10)&amp;" 8. "&amp;'C. qüestionari'!F55&amp;CHAR(10)&amp;" 9. "&amp;'C. qüestionari'!F56&amp;CHAR(10)&amp;" 10. "&amp;'C. qüestionari'!F57</f>
        <v xml:space="preserve">1. 
 2. 
 3. 
 4.
 5. 
6. 
7. 
 8. 
 9. 
 10. </v>
      </c>
      <c r="IH2" s="50">
        <f>SUM('C. qüestionari'!G48:G57)</f>
        <v>0</v>
      </c>
      <c r="II2" s="50">
        <f>SUM('C. qüestionari'!I48:I57)</f>
        <v>0</v>
      </c>
      <c r="IJ2" s="50">
        <f>SUM('C. qüestionari'!J48:J57)</f>
        <v>0</v>
      </c>
      <c r="IK2" s="162" t="str">
        <f>"1. "&amp;'C. qüestionari'!K48&amp;CHAR(10)&amp;" 2. "&amp;'C. qüestionari'!K49&amp;CHAR(10)&amp;" 3. "&amp;'C. qüestionari'!K50&amp;CHAR(10)&amp;" 4."&amp;'C. qüestionari'!K51&amp;CHAR(10)&amp;" 5. "&amp;'C. qüestionari'!K52&amp;CHAR(10)&amp;"6. "&amp;'C. qüestionari'!K53&amp;CHAR(10)&amp;"7. "&amp;'C. qüestionari'!K54&amp;CHAR(10)&amp;" 8. "&amp;'C. qüestionari'!K55&amp;CHAR(10)&amp;" 9. "&amp;'C. qüestionari'!K56&amp;CHAR(10)&amp;" 10. "&amp;'C. qüestionari'!K57</f>
        <v xml:space="preserve">1. 
 2. 
 3. 
 4.
 5. 
6. 
7. 
 8. 
 9. 
 10. </v>
      </c>
      <c r="IL2" s="162" t="str">
        <f>"1. "&amp;'C. qüestionari'!L48&amp;CHAR(10)&amp;" 2. "&amp;'C. qüestionari'!L49&amp;CHAR(10)&amp;" 3. "&amp;'C. qüestionari'!L50&amp;CHAR(10)&amp;" 4."&amp;'C. qüestionari'!L51&amp;CHAR(10)&amp;" 5. "&amp;'C. qüestionari'!L52&amp;CHAR(10)&amp;"6. "&amp;'C. qüestionari'!L53&amp;CHAR(10)&amp;"7. "&amp;'C. qüestionari'!L54&amp;CHAR(10)&amp;" 8. "&amp;'C. qüestionari'!L55&amp;CHAR(10)&amp;" 9. "&amp;'C. qüestionari'!L56&amp;CHAR(10)&amp;" 10. "&amp;'C. qüestionari'!L57</f>
        <v xml:space="preserve">1. 
 2. 
 3. 
 4.
 5. 
6. 
7. 
 8. 
 9. 
 10. </v>
      </c>
      <c r="IM2" s="162" t="str">
        <f>"1. "&amp;'C. qüestionari'!M48&amp;CHAR(10)&amp;" 2. "&amp;'C. qüestionari'!M49&amp;CHAR(10)&amp;" 3. "&amp;'C. qüestionari'!M50&amp;CHAR(10)&amp;" 4."&amp;'C. qüestionari'!M51&amp;CHAR(10)&amp;" 5. "&amp;'C. qüestionari'!M52&amp;CHAR(10)&amp;"6. "&amp;'C. qüestionari'!M53&amp;CHAR(10)&amp;"7. "&amp;'C. qüestionari'!M54&amp;CHAR(10)&amp;" 8. "&amp;'C. qüestionari'!M55&amp;CHAR(10)&amp;" 9. "&amp;'C. qüestionari'!M56&amp;CHAR(10)&amp;" 10. "&amp;'C. qüestionari'!M57</f>
        <v xml:space="preserve">1. 
 2. 
 3. 
 4.
 5. 
6. 
7. 
 8. 
 9. 
 10. </v>
      </c>
      <c r="IN2">
        <f>COUNTA('D. qüestionari'!E11:E20)</f>
        <v>0</v>
      </c>
      <c r="IO2" s="162" t="str">
        <f>"1. "&amp;'D. qüestionari'!E11&amp;CHAR(10)&amp;" 2. "&amp;'D. qüestionari'!E12&amp;CHAR(10)&amp;" 3. "&amp;'D. qüestionari'!E13&amp;CHAR(10)&amp;" 4."&amp;'D. qüestionari'!E14&amp;CHAR(10)&amp;" 5. "&amp;'D. qüestionari'!E15&amp;CHAR(10)&amp;"6. "&amp;'D. qüestionari'!E16&amp;CHAR(10)&amp;"7. "&amp;'D. qüestionari'!E17&amp;CHAR(10)&amp;" 8. "&amp;'D. qüestionari'!E18&amp;CHAR(10)&amp;" 9. "&amp;'D. qüestionari'!E19&amp;CHAR(10)&amp;" 10. "&amp;'D. qüestionari'!E20</f>
        <v xml:space="preserve">1. 
 2. 
 3. 
 4.
 5. 
6. 
7. 
 8. 
 9. 
 10. </v>
      </c>
      <c r="IP2" s="162" t="str">
        <f>"1. "&amp;'D. qüestionari'!F11&amp;CHAR(10)&amp;" 2. "&amp;'D. qüestionari'!F12&amp;CHAR(10)&amp;" 3. "&amp;'D. qüestionari'!F13&amp;CHAR(10)&amp;" 4."&amp;'D. qüestionari'!F14&amp;CHAR(10)&amp;" 5. "&amp;'D. qüestionari'!F15&amp;CHAR(10)&amp;"6. "&amp;'D. qüestionari'!F16&amp;CHAR(10)&amp;"7. "&amp;'D. qüestionari'!F17&amp;CHAR(10)&amp;" 8. "&amp;'D. qüestionari'!F18&amp;CHAR(10)&amp;" 9. "&amp;'D. qüestionari'!F19&amp;CHAR(10)&amp;" 10. "&amp;'D. qüestionari'!F20</f>
        <v xml:space="preserve">1. 
 2. 
 3. 
 4.
 5. 
6. 
7. 
 8. 
 9. 
 10. </v>
      </c>
      <c r="IQ2" s="50">
        <f>SUM('D. qüestionari'!G11:G20)</f>
        <v>0</v>
      </c>
      <c r="IR2" s="50">
        <f>SUM('D. qüestionari'!H11:H20)</f>
        <v>0</v>
      </c>
      <c r="IS2" s="50">
        <f>SUM('D. qüestionari'!I11:I20)</f>
        <v>0</v>
      </c>
      <c r="IT2" s="162" t="str">
        <f>"1. "&amp;'D. qüestionari'!J11&amp;CHAR(10)&amp;" 2. "&amp;'D. qüestionari'!J12&amp;CHAR(10)&amp;" 3. "&amp;'D. qüestionari'!J13&amp;CHAR(10)&amp;" 4."&amp;'D. qüestionari'!J14&amp;CHAR(10)&amp;" 5. "&amp;'D. qüestionari'!J15&amp;CHAR(10)&amp;"6. "&amp;'D. qüestionari'!J16&amp;CHAR(10)&amp;"7. "&amp;'D. qüestionari'!J17&amp;CHAR(10)&amp;" 8. "&amp;'D. qüestionari'!J18&amp;CHAR(10)&amp;" 9. "&amp;'D. qüestionari'!J19&amp;CHAR(10)&amp;" 10. "&amp;'D. qüestionari'!J20</f>
        <v xml:space="preserve">1. 
 2. 
 3. 
 4.
 5. 
6. 
7. 
 8. 
 9. 
 10. </v>
      </c>
      <c r="IU2" s="162" t="str">
        <f>"1. "&amp;'D. qüestionari'!K11&amp;CHAR(10)&amp;" 2. "&amp;'D. qüestionari'!K12&amp;CHAR(10)&amp;" 3. "&amp;'D. qüestionari'!K13&amp;CHAR(10)&amp;" 4."&amp;'D. qüestionari'!K14&amp;CHAR(10)&amp;" 5. "&amp;'D. qüestionari'!K15&amp;CHAR(10)&amp;"6. "&amp;'D. qüestionari'!K16&amp;CHAR(10)&amp;"7. "&amp;'D. qüestionari'!K17&amp;CHAR(10)&amp;" 8. "&amp;'D. qüestionari'!K18&amp;CHAR(10)&amp;" 9. "&amp;'D. qüestionari'!K19&amp;CHAR(10)&amp;" 10. "&amp;'D. qüestionari'!K20</f>
        <v xml:space="preserve">1. 
 2. 
 3. 
 4.
 5. 
6. 
7. 
 8. 
 9. 
 10. </v>
      </c>
      <c r="IV2" s="162" t="str">
        <f>"1. "&amp;'D. qüestionari'!L11&amp;CHAR(10)&amp;" 2. "&amp;'D. qüestionari'!L12&amp;CHAR(10)&amp;" 3. "&amp;'D. qüestionari'!L13&amp;CHAR(10)&amp;" 4."&amp;'D. qüestionari'!L14&amp;CHAR(10)&amp;" 5. "&amp;'D. qüestionari'!L15&amp;CHAR(10)&amp;"6. "&amp;'D. qüestionari'!L16&amp;CHAR(10)&amp;"7. "&amp;'D. qüestionari'!L17&amp;CHAR(10)&amp;" 8. "&amp;'D. qüestionari'!L18&amp;CHAR(10)&amp;" 9. "&amp;'D. qüestionari'!L19&amp;CHAR(10)&amp;" 10. "&amp;'D. qüestionari'!L20</f>
        <v xml:space="preserve">1. 
 2. 
 3. 
 4.
 5. 
6. 
7. 
 8. 
 9. 
 10. </v>
      </c>
      <c r="IW2">
        <f>COUNTA('D. qüestionari'!E25:E34)</f>
        <v>0</v>
      </c>
      <c r="IX2" s="162" t="str">
        <f>"1. "&amp;'D. qüestionari'!E25&amp;CHAR(10)&amp;" 2. "&amp;'D. qüestionari'!E26&amp;CHAR(10)&amp;" 3. "&amp;'D. qüestionari'!E27&amp;CHAR(10)&amp;" 4."&amp;'D. qüestionari'!E28&amp;CHAR(10)&amp;" 5. "&amp;'D. qüestionari'!E29&amp;CHAR(10)&amp;"6. "&amp;'D. qüestionari'!E30&amp;CHAR(10)&amp;"7. "&amp;'D. qüestionari'!E31&amp;CHAR(10)&amp;" 8. "&amp;'D. qüestionari'!E32&amp;CHAR(10)&amp;" 9. "&amp;'D. qüestionari'!E33&amp;CHAR(10)&amp;" 10. "&amp;'D. qüestionari'!E34</f>
        <v xml:space="preserve">1. 
 2. 
 3. 
 4.
 5. 
6. 
7. 
 8. 
 9. 
 10. </v>
      </c>
      <c r="IY2" s="162" t="str">
        <f>"1. "&amp;'D. qüestionari'!F25&amp;CHAR(10)&amp;" 2. "&amp;'D. qüestionari'!F26&amp;CHAR(10)&amp;" 3. "&amp;'D. qüestionari'!F27&amp;CHAR(10)&amp;" 4."&amp;'D. qüestionari'!F28&amp;CHAR(10)&amp;" 5. "&amp;'D. qüestionari'!F29&amp;CHAR(10)&amp;"6. "&amp;'D. qüestionari'!F30&amp;CHAR(10)&amp;"7. "&amp;'D. qüestionari'!F31&amp;CHAR(10)&amp;" 8. "&amp;'D. qüestionari'!F32&amp;CHAR(10)&amp;" 9. "&amp;'D. qüestionari'!F33&amp;CHAR(10)&amp;" 10. "&amp;'D. qüestionari'!F34</f>
        <v xml:space="preserve">1. 
 2. 
 3. 
 4.
 5. 
6. 
7. 
 8. 
 9. 
 10. </v>
      </c>
      <c r="IZ2" s="50">
        <f>SUM('D. qüestionari'!G25:G34)</f>
        <v>0</v>
      </c>
      <c r="JA2" s="50">
        <f>SUM('D. qüestionari'!H25:H34)</f>
        <v>0</v>
      </c>
      <c r="JB2" s="50">
        <f>SUM('D. qüestionari'!I25:I34)</f>
        <v>0</v>
      </c>
      <c r="JC2" s="162" t="str">
        <f>"1. "&amp;'D. qüestionari'!J25&amp;CHAR(10)&amp;" 2. "&amp;'D. qüestionari'!J26&amp;CHAR(10)&amp;" 3. "&amp;'D. qüestionari'!J27&amp;CHAR(10)&amp;" 4."&amp;'D. qüestionari'!J28&amp;CHAR(10)&amp;" 5. "&amp;'D. qüestionari'!J29&amp;CHAR(10)&amp;"6. "&amp;'D. qüestionari'!J30&amp;CHAR(10)&amp;"7. "&amp;'D. qüestionari'!J31&amp;CHAR(10)&amp;" 8. "&amp;'D. qüestionari'!J32&amp;CHAR(10)&amp;" 9. "&amp;'D. qüestionari'!J33&amp;CHAR(10)&amp;" 10. "&amp;'D. qüestionari'!J34</f>
        <v xml:space="preserve">1. 
 2. 
 3. 
 4.
 5. 
6. 
7. 
 8. 
 9. 
 10. </v>
      </c>
      <c r="JD2" s="162" t="str">
        <f>"1. "&amp;'D. qüestionari'!K25&amp;CHAR(10)&amp;" 2. "&amp;'D. qüestionari'!K26&amp;CHAR(10)&amp;" 3. "&amp;'D. qüestionari'!K27&amp;CHAR(10)&amp;" 4."&amp;'D. qüestionari'!K28&amp;CHAR(10)&amp;" 5. "&amp;'D. qüestionari'!K29&amp;CHAR(10)&amp;"6. "&amp;'D. qüestionari'!K30&amp;CHAR(10)&amp;"7. "&amp;'D. qüestionari'!K31&amp;CHAR(10)&amp;" 8. "&amp;'D. qüestionari'!K32&amp;CHAR(10)&amp;" 9. "&amp;'D. qüestionari'!K33&amp;CHAR(10)&amp;" 10. "&amp;'D. qüestionari'!K34</f>
        <v xml:space="preserve">1. 
 2. 
 3. 
 4.
 5. 
6. 
7. 
 8. 
 9. 
 10. </v>
      </c>
      <c r="JE2" s="162" t="str">
        <f>"1. "&amp;'D. qüestionari'!L25&amp;CHAR(10)&amp;" 2. "&amp;'D. qüestionari'!L26&amp;CHAR(10)&amp;" 3. "&amp;'D. qüestionari'!L27&amp;CHAR(10)&amp;" 4."&amp;'D. qüestionari'!L28&amp;CHAR(10)&amp;" 5. "&amp;'D. qüestionari'!L29&amp;CHAR(10)&amp;"6. "&amp;'D. qüestionari'!L30&amp;CHAR(10)&amp;"7. "&amp;'D. qüestionari'!L31&amp;CHAR(10)&amp;" 8. "&amp;'D. qüestionari'!L32&amp;CHAR(10)&amp;" 9. "&amp;'D. qüestionari'!L33&amp;CHAR(10)&amp;" 10. "&amp;'D. qüestionari'!L34</f>
        <v xml:space="preserve">1. 
 2. 
 3. 
 4.
 5. 
6. 
7. 
 8. 
 9. 
 10. </v>
      </c>
      <c r="JF2">
        <f>COUNTA('E. qüestionari'!E11:E20)</f>
        <v>0</v>
      </c>
      <c r="JG2" s="162" t="str">
        <f>"1. "&amp;'E. qüestionari'!E11&amp;CHAR(10)&amp;" 2. "&amp;'E. qüestionari'!E12&amp;CHAR(10)&amp;" 3. "&amp;'E. qüestionari'!E13&amp;CHAR(10)&amp;" 4."&amp;'E. qüestionari'!E14&amp;CHAR(10)&amp;" 5. "&amp;'E. qüestionari'!E15&amp;CHAR(10)&amp;"6. "&amp;'E. qüestionari'!E16&amp;CHAR(10)&amp;"7. "&amp;'E. qüestionari'!E17&amp;CHAR(10)&amp;" 8. "&amp;'E. qüestionari'!E18&amp;CHAR(10)&amp;" 9. "&amp;'E. qüestionari'!E19&amp;CHAR(10)&amp;" 10. "&amp;'E. qüestionari'!E20</f>
        <v xml:space="preserve">1. 
 2. 
 3. 
 4.
 5. 
6. 
7. 
 8. 
 9. 
 10. </v>
      </c>
      <c r="JH2" s="162" t="str">
        <f>"1. "&amp;'E. qüestionari'!F11&amp;CHAR(10)&amp;" 2. "&amp;'E. qüestionari'!F12&amp;CHAR(10)&amp;" 3. "&amp;'E. qüestionari'!F13&amp;CHAR(10)&amp;" 4."&amp;'E. qüestionari'!F14&amp;CHAR(10)&amp;" 5. "&amp;'E. qüestionari'!F15&amp;CHAR(10)&amp;"6. "&amp;'E. qüestionari'!F16&amp;CHAR(10)&amp;"7. "&amp;'E. qüestionari'!F17&amp;CHAR(10)&amp;" 8. "&amp;'E. qüestionari'!F18&amp;CHAR(10)&amp;" 9. "&amp;'E. qüestionari'!F19&amp;CHAR(10)&amp;" 10. "&amp;'E. qüestionari'!F20</f>
        <v xml:space="preserve">1. 
 2. 
 3. 
 4.
 5. 
6. 
7. 
 8. 
 9. 
 10. </v>
      </c>
      <c r="JI2" s="50">
        <f>SUM('E. qüestionari'!G11:G20)</f>
        <v>0</v>
      </c>
      <c r="JJ2" s="50">
        <f>SUM('E. qüestionari'!H11:H20)</f>
        <v>0</v>
      </c>
      <c r="JK2" s="50">
        <f>SUM('E. qüestionari'!I11:I20)</f>
        <v>0</v>
      </c>
      <c r="JL2" s="162" t="str">
        <f>"1. "&amp;'E. qüestionari'!J11&amp;CHAR(10)&amp;" 2. "&amp;'E. qüestionari'!J12&amp;CHAR(10)&amp;" 3. "&amp;'E. qüestionari'!J13&amp;CHAR(10)&amp;" 4."&amp;'E. qüestionari'!J14&amp;CHAR(10)&amp;" 5. "&amp;'E. qüestionari'!J15&amp;CHAR(10)&amp;"6. "&amp;'E. qüestionari'!J16&amp;CHAR(10)&amp;"7. "&amp;'E. qüestionari'!J17&amp;CHAR(10)&amp;" 8. "&amp;'E. qüestionari'!J18&amp;CHAR(10)&amp;" 9. "&amp;'E. qüestionari'!J19&amp;CHAR(10)&amp;" 10. "&amp;'E. qüestionari'!J20</f>
        <v xml:space="preserve">1. 
 2. 
 3. 
 4.
 5. 
6. 
7. 
 8. 
 9. 
 10. </v>
      </c>
      <c r="JM2" s="162" t="str">
        <f>"1. "&amp;'E. qüestionari'!K11&amp;CHAR(10)&amp;" 2. "&amp;'E. qüestionari'!K12&amp;CHAR(10)&amp;" 3. "&amp;'E. qüestionari'!K13&amp;CHAR(10)&amp;" 4."&amp;'E. qüestionari'!K14&amp;CHAR(10)&amp;" 5. "&amp;'E. qüestionari'!K15&amp;CHAR(10)&amp;"6. "&amp;'E. qüestionari'!K16&amp;CHAR(10)&amp;"7. "&amp;'E. qüestionari'!K17&amp;CHAR(10)&amp;" 8. "&amp;'E. qüestionari'!K18&amp;CHAR(10)&amp;" 9. "&amp;'E. qüestionari'!K19&amp;CHAR(10)&amp;" 10. "&amp;'E. qüestionari'!K20</f>
        <v xml:space="preserve">1. 
 2. 
 3. 
 4.
 5. 
6. 
7. 
 8. 
 9. 
 10. </v>
      </c>
      <c r="JN2" s="162" t="str">
        <f>"1. "&amp;'E. qüestionari'!L11&amp;CHAR(10)&amp;" 2. "&amp;'E. qüestionari'!L12&amp;CHAR(10)&amp;" 3. "&amp;'E. qüestionari'!L13&amp;CHAR(10)&amp;" 4."&amp;'E. qüestionari'!L14&amp;CHAR(10)&amp;" 5. "&amp;'E. qüestionari'!L15&amp;CHAR(10)&amp;"6. "&amp;'E. qüestionari'!L16&amp;CHAR(10)&amp;"7. "&amp;'E. qüestionari'!L17&amp;CHAR(10)&amp;" 8. "&amp;'E. qüestionari'!L18&amp;CHAR(10)&amp;" 9. "&amp;'E. qüestionari'!L19&amp;CHAR(10)&amp;" 10. "&amp;'E. qüestionari'!L20</f>
        <v xml:space="preserve">1. 
 2. 
 3. 
 4.
 5. 
6. 
7. 
 8. 
 9. 
 10. </v>
      </c>
      <c r="JO2">
        <f>COUNTA('E. qüestionari'!E25:E34)</f>
        <v>0</v>
      </c>
      <c r="JP2" s="162" t="str">
        <f>"1. "&amp;'E. qüestionari'!E25&amp;CHAR(10)&amp;" 2. "&amp;'E. qüestionari'!E26&amp;CHAR(10)&amp;" 3. "&amp;'E. qüestionari'!E27&amp;CHAR(10)&amp;" 4."&amp;'E. qüestionari'!E28&amp;CHAR(10)&amp;" 5. "&amp;'E. qüestionari'!E29&amp;CHAR(10)&amp;"6. "&amp;'E. qüestionari'!E30&amp;CHAR(10)&amp;"7. "&amp;'E. qüestionari'!E31&amp;CHAR(10)&amp;" 8. "&amp;'E. qüestionari'!E32&amp;CHAR(10)&amp;" 9. "&amp;'E. qüestionari'!E33&amp;CHAR(10)&amp;" 10. "&amp;'E. qüestionari'!E34</f>
        <v xml:space="preserve">1. 
 2. 
 3. 
 4.
 5. 
6. 
7. 
 8. 
 9. 
 10. </v>
      </c>
      <c r="JQ2" s="162" t="str">
        <f>"1. "&amp;'E. qüestionari'!F25&amp;CHAR(10)&amp;" 2. "&amp;'E. qüestionari'!F26&amp;CHAR(10)&amp;" 3. "&amp;'E. qüestionari'!F27&amp;CHAR(10)&amp;" 4."&amp;'E. qüestionari'!F28&amp;CHAR(10)&amp;" 5. "&amp;'E. qüestionari'!F29&amp;CHAR(10)&amp;"6. "&amp;'E. qüestionari'!F30&amp;CHAR(10)&amp;"7. "&amp;'E. qüestionari'!F31&amp;CHAR(10)&amp;" 8. "&amp;'E. qüestionari'!F32&amp;CHAR(10)&amp;" 9. "&amp;'E. qüestionari'!F33&amp;CHAR(10)&amp;" 10. "&amp;'E. qüestionari'!F34</f>
        <v xml:space="preserve">1. 
 2. 
 3. 
 4.
 5. 
6. 
7. 
 8. 
 9. 
 10. </v>
      </c>
      <c r="JR2" s="50">
        <f>SUM('E. qüestionari'!G25:G34)</f>
        <v>0</v>
      </c>
      <c r="JS2" s="50">
        <f>SUM('E. qüestionari'!H25:H34)</f>
        <v>0</v>
      </c>
      <c r="JT2" s="50">
        <f>SUM('E. qüestionari'!I25:I34)</f>
        <v>0</v>
      </c>
      <c r="JU2" s="162" t="str">
        <f>"1. "&amp;'E. qüestionari'!J25&amp;CHAR(10)&amp;" 2. "&amp;'E. qüestionari'!J26&amp;CHAR(10)&amp;" 3. "&amp;'E. qüestionari'!J27&amp;CHAR(10)&amp;" 4."&amp;'E. qüestionari'!J28&amp;CHAR(10)&amp;" 5. "&amp;'E. qüestionari'!J29&amp;CHAR(10)&amp;"6. "&amp;'E. qüestionari'!J30&amp;CHAR(10)&amp;"7. "&amp;'E. qüestionari'!J31&amp;CHAR(10)&amp;" 8. "&amp;'E. qüestionari'!J32&amp;CHAR(10)&amp;" 9. "&amp;'E. qüestionari'!J33&amp;CHAR(10)&amp;" 10. "&amp;'E. qüestionari'!J34</f>
        <v xml:space="preserve">1. 
 2. 
 3. 
 4.
 5. 
6. 
7. 
 8. 
 9. 
 10. </v>
      </c>
      <c r="JV2" s="162" t="str">
        <f>"1. "&amp;'E. qüestionari'!K25&amp;CHAR(10)&amp;" 2. "&amp;'E. qüestionari'!K26&amp;CHAR(10)&amp;" 3. "&amp;'E. qüestionari'!K27&amp;CHAR(10)&amp;" 4."&amp;'E. qüestionari'!K28&amp;CHAR(10)&amp;" 5. "&amp;'E. qüestionari'!K29&amp;CHAR(10)&amp;"6. "&amp;'E. qüestionari'!K30&amp;CHAR(10)&amp;"7. "&amp;'E. qüestionari'!K31&amp;CHAR(10)&amp;" 8. "&amp;'E. qüestionari'!K32&amp;CHAR(10)&amp;" 9. "&amp;'E. qüestionari'!K33&amp;CHAR(10)&amp;" 10. "&amp;'E. qüestionari'!K34</f>
        <v xml:space="preserve">1. 
 2. 
 3. 
 4.
 5. 
6. 
7. 
 8. 
 9. 
 10. </v>
      </c>
      <c r="JW2" s="162" t="str">
        <f>"1. "&amp;'E. qüestionari'!L25&amp;CHAR(10)&amp;" 2. "&amp;'E. qüestionari'!L26&amp;CHAR(10)&amp;" 3. "&amp;'E. qüestionari'!L27&amp;CHAR(10)&amp;" 4."&amp;'E. qüestionari'!L28&amp;CHAR(10)&amp;" 5. "&amp;'E. qüestionari'!L29&amp;CHAR(10)&amp;"6. "&amp;'E. qüestionari'!L30&amp;CHAR(10)&amp;"7. "&amp;'E. qüestionari'!L31&amp;CHAR(10)&amp;" 8. "&amp;'E. qüestionari'!L32&amp;CHAR(10)&amp;" 9. "&amp;'E. qüestionari'!L33&amp;CHAR(10)&amp;" 10. "&amp;'E. qüestionari'!L34</f>
        <v xml:space="preserve">1. 
 2. 
 3. 
 4.
 5. 
6. 
7. 
 8. 
 9. 
 10. </v>
      </c>
      <c r="JX2">
        <f>COUNTA('E. qüestionari'!E39:E48)</f>
        <v>0</v>
      </c>
      <c r="JY2" s="162" t="str">
        <f>"1. "&amp;'E. qüestionari'!E39&amp;CHAR(10)&amp;" 2. "&amp;'E. qüestionari'!E40&amp;CHAR(10)&amp;" 3. "&amp;'E. qüestionari'!E41&amp;CHAR(10)&amp;" 4."&amp;'E. qüestionari'!E42&amp;CHAR(10)&amp;" 5. "&amp;'E. qüestionari'!E43&amp;CHAR(10)&amp;"6. "&amp;'E. qüestionari'!E44&amp;CHAR(10)&amp;"7. "&amp;'E. qüestionari'!E45&amp;CHAR(10)&amp;" 8. "&amp;'E. qüestionari'!E46&amp;CHAR(10)&amp;" 9. "&amp;'E. qüestionari'!E47&amp;CHAR(10)&amp;" 10. "&amp;'E. qüestionari'!E48</f>
        <v xml:space="preserve">1. 
 2. 
 3. 
 4.
 5. 
6. 
7. 
 8. 
 9. 
 10. </v>
      </c>
      <c r="JZ2" s="162" t="str">
        <f>"1. "&amp;'E. qüestionari'!F39&amp;CHAR(10)&amp;" 2. "&amp;'E. qüestionari'!F40&amp;CHAR(10)&amp;" 3. "&amp;'E. qüestionari'!F41&amp;CHAR(10)&amp;" 4."&amp;'E. qüestionari'!F42&amp;CHAR(10)&amp;" 5. "&amp;'E. qüestionari'!F43&amp;CHAR(10)&amp;"6. "&amp;'E. qüestionari'!F44&amp;CHAR(10)&amp;"7. "&amp;'E. qüestionari'!F45&amp;CHAR(10)&amp;" 8. "&amp;'E. qüestionari'!F46&amp;CHAR(10)&amp;" 9. "&amp;'E. qüestionari'!F47&amp;CHAR(10)&amp;" 10. "&amp;'E. qüestionari'!F48</f>
        <v xml:space="preserve">1. 
 2. 
 3. 
 4.
 5. 
6. 
7. 
 8. 
 9. 
 10. </v>
      </c>
      <c r="KA2" s="50">
        <f>SUM('E. qüestionari'!G39:G48)</f>
        <v>0</v>
      </c>
      <c r="KB2" s="50">
        <f>SUM('E. qüestionari'!H39:H48)</f>
        <v>0</v>
      </c>
      <c r="KC2" s="50">
        <f>SUM('E. qüestionari'!I39:I48)</f>
        <v>0</v>
      </c>
      <c r="KD2" s="162" t="str">
        <f>"1. "&amp;'E. qüestionari'!J39&amp;CHAR(10)&amp;" 2. "&amp;'E. qüestionari'!J40&amp;CHAR(10)&amp;" 3. "&amp;'E. qüestionari'!J41&amp;CHAR(10)&amp;" 4."&amp;'E. qüestionari'!J42&amp;CHAR(10)&amp;" 5. "&amp;'E. qüestionari'!J43&amp;CHAR(10)&amp;"6. "&amp;'E. qüestionari'!J44&amp;CHAR(10)&amp;"7. "&amp;'E. qüestionari'!J45&amp;CHAR(10)&amp;" 8. "&amp;'E. qüestionari'!J46&amp;CHAR(10)&amp;" 9. "&amp;'E. qüestionari'!J47&amp;CHAR(10)&amp;" 10. "&amp;'E. qüestionari'!J48</f>
        <v xml:space="preserve">1. 
 2. 
 3. 
 4.
 5. 
6. 
7. 
 8. 
 9. 
 10. </v>
      </c>
      <c r="KE2" s="162" t="str">
        <f>"1. "&amp;'E. qüestionari'!K39&amp;CHAR(10)&amp;" 2. "&amp;'E. qüestionari'!K40&amp;CHAR(10)&amp;" 3. "&amp;'E. qüestionari'!K41&amp;CHAR(10)&amp;" 4."&amp;'E. qüestionari'!K42&amp;CHAR(10)&amp;" 5. "&amp;'E. qüestionari'!K43&amp;CHAR(10)&amp;"6. "&amp;'E. qüestionari'!K44&amp;CHAR(10)&amp;"7. "&amp;'E. qüestionari'!K45&amp;CHAR(10)&amp;" 8. "&amp;'E. qüestionari'!K46&amp;CHAR(10)&amp;" 9. "&amp;'E. qüestionari'!K47&amp;CHAR(10)&amp;" 10. "&amp;'E. qüestionari'!K48</f>
        <v xml:space="preserve">1. 
 2. 
 3. 
 4.
 5. 
6. 
7. 
 8. 
 9. 
 10. </v>
      </c>
      <c r="KF2" s="162" t="str">
        <f>"1. "&amp;'E. qüestionari'!L39&amp;CHAR(10)&amp;" 2. "&amp;'E. qüestionari'!L40&amp;CHAR(10)&amp;" 3. "&amp;'E. qüestionari'!L41&amp;CHAR(10)&amp;" 4."&amp;'E. qüestionari'!L42&amp;CHAR(10)&amp;" 5. "&amp;'E. qüestionari'!L43&amp;CHAR(10)&amp;"6. "&amp;'E. qüestionari'!L44&amp;CHAR(10)&amp;"7. "&amp;'E. qüestionari'!L45&amp;CHAR(10)&amp;" 8. "&amp;'E. qüestionari'!L46&amp;CHAR(10)&amp;" 9. "&amp;'E. qüestionari'!L47&amp;CHAR(10)&amp;" 10. "&amp;'E. qüestionari'!L48</f>
        <v xml:space="preserve">1. 
 2. 
 3. 
 4.
 5. 
6. 
7. 
 8. 
 9. 
 10. </v>
      </c>
      <c r="KG2" s="50">
        <f>SUM('F. qüestionari'!F11:F13)</f>
        <v>0</v>
      </c>
      <c r="KH2" s="50">
        <f>'F. qüestionari'!F11</f>
        <v>0</v>
      </c>
      <c r="KI2" s="50">
        <f>'F. qüestionari'!F12</f>
        <v>0</v>
      </c>
      <c r="KJ2" s="50">
        <f>'F. qüestionari'!F13</f>
        <v>0</v>
      </c>
      <c r="KK2" s="50">
        <f>'F. qüestionari'!F18</f>
        <v>0</v>
      </c>
      <c r="KL2" s="50">
        <f>'F. qüestionari'!F19</f>
        <v>0</v>
      </c>
      <c r="KM2" s="50">
        <f>'F. qüestionari'!F20</f>
        <v>0</v>
      </c>
      <c r="KN2" s="50">
        <f>'F. qüestionari'!F21</f>
        <v>0</v>
      </c>
      <c r="KO2" s="50">
        <f>'F. qüestionari'!F22</f>
        <v>0</v>
      </c>
      <c r="KP2" s="50">
        <f>'F. qüestionari'!F23</f>
        <v>0</v>
      </c>
      <c r="KQ2" s="50">
        <f>'F. qüestionari'!F24</f>
        <v>0</v>
      </c>
      <c r="KR2">
        <f>'F. qüestionari'!F25</f>
        <v>0</v>
      </c>
      <c r="KS2">
        <f>'F. qüestionari'!F26</f>
        <v>0</v>
      </c>
      <c r="KT2">
        <f>'G. qüestionari'!D11</f>
        <v>0</v>
      </c>
      <c r="KU2">
        <f>'G. qüestionari'!E17</f>
        <v>0</v>
      </c>
      <c r="KV2">
        <f>'G. qüestionari'!F17</f>
        <v>0</v>
      </c>
      <c r="KW2" s="50">
        <f>'G. qüestionari'!I17</f>
        <v>0</v>
      </c>
    </row>
    <row r="3" spans="1:309" ht="45" x14ac:dyDescent="0.25">
      <c r="D3" s="257" t="s">
        <v>1890</v>
      </c>
      <c r="E3" s="257"/>
      <c r="F3" s="257"/>
      <c r="G3" s="257"/>
      <c r="H3" s="257"/>
      <c r="I3" s="257"/>
      <c r="J3" s="257"/>
      <c r="K3" s="257" t="s">
        <v>1866</v>
      </c>
      <c r="L3" s="257"/>
      <c r="M3" s="257"/>
      <c r="N3" s="257"/>
      <c r="O3" s="257"/>
      <c r="P3" s="257"/>
      <c r="Q3" s="258"/>
      <c r="R3" s="264" t="s">
        <v>1865</v>
      </c>
      <c r="S3" s="264"/>
      <c r="T3" s="264"/>
      <c r="U3" s="264"/>
      <c r="V3" s="264"/>
      <c r="W3" s="265"/>
      <c r="X3" s="257" t="s">
        <v>1596</v>
      </c>
      <c r="Y3" s="258"/>
      <c r="Z3" s="273" t="s">
        <v>1617</v>
      </c>
      <c r="AA3" s="257"/>
      <c r="AB3" s="257"/>
      <c r="AC3" s="257"/>
      <c r="AD3" s="258"/>
      <c r="AE3" s="270" t="s">
        <v>1618</v>
      </c>
      <c r="AF3" s="271"/>
      <c r="AG3" s="272"/>
      <c r="AH3" s="266" t="s">
        <v>1855</v>
      </c>
      <c r="AI3" s="266"/>
      <c r="AJ3" s="266"/>
      <c r="AK3" s="266"/>
      <c r="AL3" s="267"/>
      <c r="AM3" s="266" t="s">
        <v>1892</v>
      </c>
      <c r="AN3" s="266"/>
      <c r="AO3" s="266"/>
      <c r="AP3" s="266"/>
      <c r="AQ3" s="267"/>
      <c r="AR3" s="268" t="s">
        <v>1893</v>
      </c>
      <c r="AS3" s="266"/>
      <c r="AT3" s="269"/>
      <c r="AU3" s="260" t="s">
        <v>1946</v>
      </c>
      <c r="AV3" s="261"/>
      <c r="AW3" s="261"/>
      <c r="AX3" s="261"/>
      <c r="AY3" s="261"/>
      <c r="AZ3" s="261"/>
      <c r="BA3" s="261"/>
      <c r="BB3" s="261"/>
      <c r="BC3" s="261"/>
      <c r="BD3" s="261"/>
      <c r="BE3" s="262"/>
      <c r="BF3" s="233" t="s">
        <v>4</v>
      </c>
      <c r="BG3" s="234"/>
      <c r="BH3" s="234"/>
      <c r="BI3" s="234"/>
      <c r="BJ3" s="234"/>
      <c r="BK3" s="240"/>
      <c r="BL3" s="233" t="s">
        <v>1629</v>
      </c>
      <c r="BM3" s="234"/>
      <c r="BN3" s="234"/>
      <c r="BO3" s="234"/>
      <c r="BP3" s="234"/>
      <c r="BQ3" s="234"/>
      <c r="BR3" s="234"/>
      <c r="BS3" s="234"/>
      <c r="BT3" s="234"/>
      <c r="BU3" s="234"/>
      <c r="BV3" s="234"/>
      <c r="BW3" s="234"/>
      <c r="BX3" s="234"/>
      <c r="BY3" s="234"/>
      <c r="BZ3" s="234"/>
      <c r="CA3" s="234"/>
      <c r="CB3" s="234"/>
      <c r="CC3" s="234"/>
      <c r="CD3" s="234"/>
      <c r="CE3" s="234"/>
      <c r="CF3" s="234"/>
      <c r="CG3" s="234"/>
      <c r="CH3" s="234"/>
      <c r="CI3" s="234"/>
      <c r="CJ3" s="234"/>
      <c r="CK3" s="234"/>
      <c r="CL3" s="234"/>
      <c r="CM3" s="234"/>
      <c r="CN3" s="234"/>
      <c r="CO3" s="234"/>
      <c r="CP3" s="234"/>
      <c r="CQ3" s="234"/>
      <c r="CR3" s="234"/>
      <c r="CS3" s="234"/>
      <c r="CT3" s="234"/>
      <c r="CU3" s="240"/>
      <c r="CV3" s="150"/>
      <c r="CW3" s="150"/>
      <c r="CX3" s="150"/>
      <c r="CY3" s="150"/>
      <c r="CZ3" s="241" t="s">
        <v>1630</v>
      </c>
      <c r="DA3" s="241"/>
      <c r="DB3" s="241"/>
      <c r="DC3" s="241"/>
      <c r="DD3" s="241"/>
      <c r="DE3" s="241"/>
      <c r="DF3" s="241"/>
      <c r="DG3" s="241"/>
      <c r="DH3" s="241"/>
      <c r="DI3" s="241"/>
      <c r="DJ3" s="241"/>
      <c r="DK3" s="241"/>
      <c r="DL3" s="241"/>
      <c r="DM3" s="241"/>
      <c r="DN3" s="241"/>
      <c r="DO3" s="241"/>
      <c r="DP3" s="241"/>
      <c r="DQ3" s="241"/>
      <c r="DR3" s="241"/>
      <c r="DS3" s="241"/>
      <c r="DT3" s="241"/>
      <c r="DU3" s="241"/>
      <c r="DV3" s="241"/>
      <c r="DW3" s="241"/>
      <c r="DX3" s="241"/>
      <c r="DY3" s="241"/>
      <c r="DZ3" s="241"/>
      <c r="EA3" s="241"/>
      <c r="EB3" s="241"/>
      <c r="EC3" s="241"/>
      <c r="ED3" s="241"/>
      <c r="EE3" s="242"/>
      <c r="EF3" s="231" t="s">
        <v>1771</v>
      </c>
      <c r="EG3" s="232"/>
      <c r="EH3" s="231" t="s">
        <v>1744</v>
      </c>
      <c r="EI3" s="239"/>
      <c r="EJ3" s="239"/>
      <c r="EK3" s="239"/>
      <c r="EL3" s="239"/>
      <c r="EM3" s="239"/>
      <c r="EN3" s="239"/>
      <c r="EO3" s="239"/>
      <c r="EP3" s="232"/>
      <c r="EQ3" s="233" t="s">
        <v>1745</v>
      </c>
      <c r="ER3" s="234"/>
      <c r="ES3" s="234"/>
      <c r="ET3" s="234"/>
      <c r="EU3" s="234"/>
      <c r="EV3" s="234"/>
      <c r="EW3" s="234"/>
      <c r="EX3" s="234"/>
      <c r="EY3" s="234"/>
      <c r="EZ3" s="235"/>
      <c r="FA3" s="236" t="s">
        <v>17</v>
      </c>
      <c r="FB3" s="237"/>
      <c r="FC3" s="237"/>
      <c r="FD3" s="237"/>
      <c r="FE3" s="237"/>
      <c r="FF3" s="237"/>
      <c r="FG3" s="237"/>
      <c r="FH3" s="237"/>
      <c r="FI3" s="237"/>
      <c r="FJ3" s="237"/>
      <c r="FK3" s="237"/>
      <c r="FL3" s="237"/>
      <c r="FM3" s="237"/>
      <c r="FN3" s="237"/>
      <c r="FO3" s="237"/>
      <c r="FP3" s="237"/>
      <c r="FQ3" s="237"/>
      <c r="FR3" s="237"/>
      <c r="FS3" s="237"/>
      <c r="FT3" s="237"/>
      <c r="FU3" s="237"/>
      <c r="FV3" s="237"/>
      <c r="FW3" s="237"/>
      <c r="FX3" s="237"/>
      <c r="FY3" s="237"/>
      <c r="FZ3" s="237"/>
      <c r="GA3" s="237"/>
      <c r="GB3" s="237"/>
      <c r="GC3" s="237"/>
      <c r="GD3" s="237"/>
      <c r="GE3" s="237"/>
      <c r="GF3" s="237"/>
      <c r="GG3" s="237"/>
      <c r="GH3" s="237"/>
      <c r="GI3" s="237"/>
      <c r="GJ3" s="237"/>
      <c r="GK3" s="237"/>
      <c r="GL3" s="237"/>
      <c r="GM3" s="237"/>
      <c r="GN3" s="237"/>
      <c r="GO3" s="237"/>
      <c r="GP3" s="237"/>
      <c r="GQ3" s="237"/>
      <c r="GR3" s="237"/>
      <c r="GS3" s="237"/>
      <c r="GT3" s="237"/>
      <c r="GU3" s="237"/>
      <c r="GV3" s="237"/>
      <c r="GW3" s="237"/>
      <c r="GX3" s="237"/>
      <c r="GY3" s="237"/>
      <c r="GZ3" s="235"/>
      <c r="HA3" s="55" t="s">
        <v>1843</v>
      </c>
      <c r="HB3" s="71" t="s">
        <v>1842</v>
      </c>
      <c r="HC3" s="57"/>
      <c r="HD3" s="57"/>
      <c r="HE3" s="72"/>
      <c r="HF3" s="73" t="s">
        <v>1778</v>
      </c>
      <c r="HG3" s="73"/>
      <c r="HH3" s="73"/>
      <c r="HI3" s="73"/>
      <c r="HJ3" s="73"/>
      <c r="HK3" s="73"/>
      <c r="HL3" s="73"/>
      <c r="HM3" s="73"/>
      <c r="HN3" s="74"/>
      <c r="HO3" s="73" t="s">
        <v>1782</v>
      </c>
      <c r="HP3" s="74"/>
      <c r="HQ3" s="58"/>
      <c r="HR3" s="58"/>
      <c r="HS3" s="58"/>
      <c r="HT3" s="58"/>
      <c r="HU3" s="58"/>
      <c r="HV3" s="58"/>
      <c r="HW3" s="63"/>
      <c r="HX3" s="228" t="s">
        <v>1764</v>
      </c>
      <c r="HY3" s="229"/>
      <c r="HZ3" s="229"/>
      <c r="IA3" s="229"/>
      <c r="IB3" s="229"/>
      <c r="IC3" s="229"/>
      <c r="ID3" s="230"/>
      <c r="IE3" s="228" t="s">
        <v>33</v>
      </c>
      <c r="IF3" s="229"/>
      <c r="IG3" s="229"/>
      <c r="IH3" s="229"/>
      <c r="II3" s="229"/>
      <c r="IJ3" s="229"/>
      <c r="IK3" s="229"/>
      <c r="IL3" s="229"/>
      <c r="IM3" s="230"/>
      <c r="IN3" s="244" t="s">
        <v>1767</v>
      </c>
      <c r="IO3" s="245"/>
      <c r="IP3" s="245"/>
      <c r="IQ3" s="245"/>
      <c r="IR3" s="245"/>
      <c r="IS3" s="245"/>
      <c r="IT3" s="245"/>
      <c r="IU3" s="245"/>
      <c r="IV3" s="246"/>
      <c r="IW3" s="245" t="s">
        <v>1768</v>
      </c>
      <c r="IX3" s="245"/>
      <c r="IY3" s="245"/>
      <c r="IZ3" s="245"/>
      <c r="JA3" s="245"/>
      <c r="JB3" s="245"/>
      <c r="JC3" s="245"/>
      <c r="JD3" s="245"/>
      <c r="JE3" s="246"/>
      <c r="JF3" s="248" t="s">
        <v>1795</v>
      </c>
      <c r="JG3" s="248"/>
      <c r="JH3" s="248"/>
      <c r="JI3" s="248"/>
      <c r="JJ3" s="248"/>
      <c r="JK3" s="248"/>
      <c r="JL3" s="248"/>
      <c r="JM3" s="248"/>
      <c r="JN3" s="249"/>
      <c r="JO3" s="250" t="s">
        <v>36</v>
      </c>
      <c r="JP3" s="248"/>
      <c r="JQ3" s="248"/>
      <c r="JR3" s="248"/>
      <c r="JS3" s="248"/>
      <c r="JT3" s="248"/>
      <c r="JU3" s="248"/>
      <c r="JV3" s="248"/>
      <c r="JW3" s="249"/>
      <c r="JX3" s="251" t="s">
        <v>37</v>
      </c>
      <c r="JY3" s="251"/>
      <c r="JZ3" s="251"/>
      <c r="KA3" s="251"/>
      <c r="KB3" s="251"/>
      <c r="KC3" s="251"/>
      <c r="KD3" s="251"/>
      <c r="KE3" s="251"/>
      <c r="KF3" s="252"/>
      <c r="KG3" s="67"/>
      <c r="KH3" s="254" t="s">
        <v>1818</v>
      </c>
      <c r="KI3" s="254"/>
      <c r="KJ3" s="255"/>
      <c r="KK3" s="76" t="s">
        <v>1833</v>
      </c>
      <c r="KL3" s="68"/>
      <c r="KM3" s="68"/>
      <c r="KN3" s="68"/>
      <c r="KO3" s="68"/>
      <c r="KP3" s="68"/>
      <c r="KQ3" s="68"/>
      <c r="KR3" s="68"/>
      <c r="KS3" s="69"/>
      <c r="KT3" s="70"/>
      <c r="KU3" s="70"/>
      <c r="KV3" s="70"/>
      <c r="KW3" s="75"/>
    </row>
    <row r="4" spans="1:309" ht="15.75" x14ac:dyDescent="0.25">
      <c r="D4" s="263" t="s">
        <v>1623</v>
      </c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3"/>
      <c r="AM4" s="263"/>
      <c r="AN4" s="263"/>
      <c r="AO4" s="263"/>
      <c r="AP4" s="263"/>
      <c r="AQ4" s="263"/>
      <c r="AR4" s="263"/>
      <c r="AS4" s="263"/>
      <c r="AT4" s="263"/>
      <c r="AU4" s="259"/>
      <c r="AV4" s="259"/>
      <c r="AW4" s="259"/>
      <c r="AX4" s="259"/>
      <c r="AY4" s="259"/>
      <c r="AZ4" s="259"/>
      <c r="BA4" s="259"/>
      <c r="BB4" s="259"/>
      <c r="BC4" s="259"/>
      <c r="BD4" s="259"/>
      <c r="BE4" s="259"/>
      <c r="BF4" s="238" t="s">
        <v>1624</v>
      </c>
      <c r="BG4" s="238"/>
      <c r="BH4" s="238"/>
      <c r="BI4" s="238"/>
      <c r="BJ4" s="238"/>
      <c r="BK4" s="238"/>
      <c r="BL4" s="238"/>
      <c r="BM4" s="238"/>
      <c r="BN4" s="238"/>
      <c r="BO4" s="238"/>
      <c r="BP4" s="238"/>
      <c r="BQ4" s="238"/>
      <c r="BR4" s="238"/>
      <c r="BS4" s="238"/>
      <c r="BT4" s="238"/>
      <c r="BU4" s="238"/>
      <c r="BV4" s="238"/>
      <c r="BW4" s="238"/>
      <c r="BX4" s="238"/>
      <c r="BY4" s="238"/>
      <c r="BZ4" s="238"/>
      <c r="CA4" s="238"/>
      <c r="CB4" s="238"/>
      <c r="CC4" s="238"/>
      <c r="CD4" s="238"/>
      <c r="CE4" s="238"/>
      <c r="CF4" s="238"/>
      <c r="CG4" s="238"/>
      <c r="CH4" s="238"/>
      <c r="CI4" s="238"/>
      <c r="CJ4" s="238"/>
      <c r="CK4" s="238"/>
      <c r="CL4" s="238"/>
      <c r="CM4" s="238"/>
      <c r="CN4" s="238"/>
      <c r="CO4" s="238"/>
      <c r="CP4" s="238"/>
      <c r="CQ4" s="238"/>
      <c r="CR4" s="238"/>
      <c r="CS4" s="238"/>
      <c r="CT4" s="238"/>
      <c r="CU4" s="238"/>
      <c r="CV4" s="238"/>
      <c r="CW4" s="238"/>
      <c r="CX4" s="238"/>
      <c r="CY4" s="238"/>
      <c r="CZ4" s="238"/>
      <c r="DA4" s="238"/>
      <c r="DB4" s="238"/>
      <c r="DC4" s="238"/>
      <c r="DD4" s="238"/>
      <c r="DE4" s="238"/>
      <c r="DF4" s="238"/>
      <c r="DG4" s="238"/>
      <c r="DH4" s="238"/>
      <c r="DI4" s="238"/>
      <c r="DJ4" s="238"/>
      <c r="DK4" s="238"/>
      <c r="DL4" s="238"/>
      <c r="DM4" s="238"/>
      <c r="DN4" s="238"/>
      <c r="DO4" s="238"/>
      <c r="DP4" s="238"/>
      <c r="DQ4" s="238"/>
      <c r="DR4" s="238"/>
      <c r="DS4" s="238"/>
      <c r="DT4" s="238"/>
      <c r="DU4" s="238"/>
      <c r="DV4" s="238"/>
      <c r="DW4" s="238"/>
      <c r="DX4" s="238"/>
      <c r="DY4" s="238"/>
      <c r="DZ4" s="238"/>
      <c r="EA4" s="238"/>
      <c r="EB4" s="238"/>
      <c r="EC4" s="238"/>
      <c r="ED4" s="238"/>
      <c r="EE4" s="238"/>
      <c r="EF4" s="238"/>
      <c r="EG4" s="238"/>
      <c r="EH4" s="238"/>
      <c r="EI4" s="238"/>
      <c r="EJ4" s="238"/>
      <c r="EK4" s="238"/>
      <c r="EL4" s="238"/>
      <c r="EM4" s="238"/>
      <c r="EN4" s="238"/>
      <c r="EO4" s="238"/>
      <c r="EP4" s="238"/>
      <c r="EQ4" s="238"/>
      <c r="ER4" s="238"/>
      <c r="ES4" s="238"/>
      <c r="ET4" s="238"/>
      <c r="EU4" s="238"/>
      <c r="EV4" s="238"/>
      <c r="EW4" s="238"/>
      <c r="EX4" s="238"/>
      <c r="EY4" s="238"/>
      <c r="EZ4" s="238"/>
      <c r="FA4" s="238"/>
      <c r="FB4" s="238"/>
      <c r="FC4" s="238"/>
      <c r="FD4" s="238"/>
      <c r="FE4" s="238"/>
      <c r="FF4" s="238"/>
      <c r="FG4" s="238"/>
      <c r="FH4" s="238"/>
      <c r="FI4" s="238"/>
      <c r="FJ4" s="238"/>
      <c r="FK4" s="238"/>
      <c r="FL4" s="238"/>
      <c r="FM4" s="238"/>
      <c r="FN4" s="238"/>
      <c r="FO4" s="238"/>
      <c r="FP4" s="238"/>
      <c r="FQ4" s="238"/>
      <c r="FR4" s="238"/>
      <c r="FS4" s="238"/>
      <c r="FT4" s="238"/>
      <c r="FU4" s="238"/>
      <c r="FV4" s="238"/>
      <c r="FW4" s="238"/>
      <c r="FX4" s="238"/>
      <c r="FY4" s="238"/>
      <c r="FZ4" s="238"/>
      <c r="GA4" s="238"/>
      <c r="GB4" s="238"/>
      <c r="GC4" s="238"/>
      <c r="GD4" s="238"/>
      <c r="GE4" s="238"/>
      <c r="GF4" s="238"/>
      <c r="GG4" s="238"/>
      <c r="GH4" s="238"/>
      <c r="GI4" s="238"/>
      <c r="GJ4" s="238"/>
      <c r="GK4" s="238"/>
      <c r="GL4" s="238"/>
      <c r="GM4" s="238"/>
      <c r="GN4" s="238"/>
      <c r="GO4" s="238"/>
      <c r="GP4" s="238"/>
      <c r="GQ4" s="238"/>
      <c r="GR4" s="238"/>
      <c r="GS4" s="238"/>
      <c r="GT4" s="238"/>
      <c r="GU4" s="238"/>
      <c r="GV4" s="238"/>
      <c r="GW4" s="238"/>
      <c r="GX4" s="238"/>
      <c r="GY4" s="238"/>
      <c r="GZ4" s="238"/>
      <c r="HA4" s="238"/>
      <c r="HB4" s="238"/>
      <c r="HC4" s="238"/>
      <c r="HD4" s="238"/>
      <c r="HE4" s="238"/>
      <c r="HF4" s="227" t="s">
        <v>1792</v>
      </c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47" t="s">
        <v>1791</v>
      </c>
      <c r="IO4" s="247"/>
      <c r="IP4" s="247"/>
      <c r="IQ4" s="247"/>
      <c r="IR4" s="247"/>
      <c r="IS4" s="247"/>
      <c r="IT4" s="247"/>
      <c r="IU4" s="247"/>
      <c r="IV4" s="247"/>
      <c r="IW4" s="247"/>
      <c r="IX4" s="247"/>
      <c r="IY4" s="247"/>
      <c r="IZ4" s="247"/>
      <c r="JA4" s="247"/>
      <c r="JB4" s="247"/>
      <c r="JC4" s="247"/>
      <c r="JD4" s="247"/>
      <c r="JE4" s="247"/>
      <c r="JF4" s="253" t="s">
        <v>1797</v>
      </c>
      <c r="JG4" s="253"/>
      <c r="JH4" s="253"/>
      <c r="JI4" s="253"/>
      <c r="JJ4" s="253"/>
      <c r="JK4" s="253"/>
      <c r="JL4" s="253"/>
      <c r="JM4" s="253"/>
      <c r="JN4" s="253"/>
      <c r="JO4" s="253"/>
      <c r="JP4" s="253"/>
      <c r="JQ4" s="253"/>
      <c r="JR4" s="253"/>
      <c r="JS4" s="253"/>
      <c r="JT4" s="253"/>
      <c r="JU4" s="253"/>
      <c r="JV4" s="253"/>
      <c r="JW4" s="253"/>
      <c r="JX4" s="253"/>
      <c r="JY4" s="253"/>
      <c r="JZ4" s="253"/>
      <c r="KA4" s="253"/>
      <c r="KB4" s="253"/>
      <c r="KC4" s="253"/>
      <c r="KD4" s="253"/>
      <c r="KE4" s="253"/>
      <c r="KF4" s="253"/>
      <c r="KG4" s="256" t="s">
        <v>1817</v>
      </c>
      <c r="KH4" s="256"/>
      <c r="KI4" s="256"/>
      <c r="KJ4" s="256"/>
      <c r="KK4" s="256"/>
      <c r="KL4" s="256"/>
      <c r="KM4" s="256"/>
      <c r="KN4" s="256"/>
      <c r="KO4" s="256"/>
      <c r="KP4" s="256"/>
      <c r="KQ4" s="256"/>
      <c r="KR4" s="256"/>
      <c r="KS4" s="256"/>
      <c r="KT4" s="243" t="s">
        <v>1828</v>
      </c>
      <c r="KU4" s="243"/>
      <c r="KV4" s="243"/>
      <c r="KW4" s="243"/>
    </row>
    <row r="9" spans="1:309" x14ac:dyDescent="0.25">
      <c r="R9" s="53"/>
    </row>
  </sheetData>
  <mergeCells count="33">
    <mergeCell ref="D3:J3"/>
    <mergeCell ref="K3:Q3"/>
    <mergeCell ref="AU4:BE4"/>
    <mergeCell ref="AU3:BE3"/>
    <mergeCell ref="BF3:BK3"/>
    <mergeCell ref="D4:AT4"/>
    <mergeCell ref="R3:W3"/>
    <mergeCell ref="AH3:AL3"/>
    <mergeCell ref="X3:Y3"/>
    <mergeCell ref="AR3:AT3"/>
    <mergeCell ref="AE3:AG3"/>
    <mergeCell ref="AM3:AQ3"/>
    <mergeCell ref="Z3:AD3"/>
    <mergeCell ref="KT4:KW4"/>
    <mergeCell ref="IN3:IV3"/>
    <mergeCell ref="IW3:JE3"/>
    <mergeCell ref="IN4:JE4"/>
    <mergeCell ref="JF3:JN3"/>
    <mergeCell ref="JO3:JW3"/>
    <mergeCell ref="JX3:KF3"/>
    <mergeCell ref="JF4:KF4"/>
    <mergeCell ref="KH3:KJ3"/>
    <mergeCell ref="KG4:KS4"/>
    <mergeCell ref="HF4:IM4"/>
    <mergeCell ref="HX3:ID3"/>
    <mergeCell ref="IE3:IM3"/>
    <mergeCell ref="EF3:EG3"/>
    <mergeCell ref="EQ3:EZ3"/>
    <mergeCell ref="FA3:GZ3"/>
    <mergeCell ref="BF4:HE4"/>
    <mergeCell ref="EH3:EP3"/>
    <mergeCell ref="BL3:CU3"/>
    <mergeCell ref="CZ3:EE3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4EC76CED4250428D9C94D159655E69" ma:contentTypeVersion="14" ma:contentTypeDescription="Crea un document nou" ma:contentTypeScope="" ma:versionID="db9f22e879e2521e7d5797c23cb7c7ce">
  <xsd:schema xmlns:xsd="http://www.w3.org/2001/XMLSchema" xmlns:xs="http://www.w3.org/2001/XMLSchema" xmlns:p="http://schemas.microsoft.com/office/2006/metadata/properties" xmlns:ns2="a850ad25-68bc-4458-81e0-ed48054d4fad" xmlns:ns3="fa1a31ce-0567-47c4-8cea-c6e567be744f" targetNamespace="http://schemas.microsoft.com/office/2006/metadata/properties" ma:root="true" ma:fieldsID="551f7473c9bb53ef53ea9069032776cd" ns2:_="" ns3:_="">
    <xsd:import namespace="a850ad25-68bc-4458-81e0-ed48054d4fad"/>
    <xsd:import namespace="fa1a31ce-0567-47c4-8cea-c6e567be74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0ad25-68bc-4458-81e0-ed48054d4f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1a31ce-0567-47c4-8cea-c6e567be744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271108a-7fb2-4005-8f90-1bd6124b9dc2}" ma:internalName="TaxCatchAll" ma:showField="CatchAllData" ma:web="fa1a31ce-0567-47c4-8cea-c6e567be74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50ad25-68bc-4458-81e0-ed48054d4fad">
      <Terms xmlns="http://schemas.microsoft.com/office/infopath/2007/PartnerControls"/>
    </lcf76f155ced4ddcb4097134ff3c332f>
    <TaxCatchAll xmlns="fa1a31ce-0567-47c4-8cea-c6e567be744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4F54A5-857E-4B63-AFDE-E0C93F6449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50ad25-68bc-4458-81e0-ed48054d4fad"/>
    <ds:schemaRef ds:uri="fa1a31ce-0567-47c4-8cea-c6e567be74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1D6663-2C9A-4911-895D-060711874771}">
  <ds:schemaRefs>
    <ds:schemaRef ds:uri="a850ad25-68bc-4458-81e0-ed48054d4fad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a1a31ce-0567-47c4-8cea-c6e567be744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A3E520-6BE9-4381-8EF4-C94C07644C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9</vt:i4>
      </vt:variant>
    </vt:vector>
  </HeadingPairs>
  <TitlesOfParts>
    <vt:vector size="9" baseType="lpstr">
      <vt:lpstr>Complet</vt:lpstr>
      <vt:lpstr>A. en qüestionari</vt:lpstr>
      <vt:lpstr>B. en qüestionari</vt:lpstr>
      <vt:lpstr>C. qüestionari</vt:lpstr>
      <vt:lpstr>D. qüestionari</vt:lpstr>
      <vt:lpstr>E. qüestionari</vt:lpstr>
      <vt:lpstr>F. qüestionari</vt:lpstr>
      <vt:lpstr>G. qüestionari</vt:lpstr>
      <vt:lpstr>Recull dades</vt:lpstr>
    </vt:vector>
  </TitlesOfParts>
  <Manager/>
  <Company>CTTI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Cortada Hortala, Pere</dc:creator>
  <cp:keywords/>
  <dc:description/>
  <cp:lastModifiedBy>Senghor Vergés, Sofía-Arlet</cp:lastModifiedBy>
  <cp:revision/>
  <dcterms:created xsi:type="dcterms:W3CDTF">2023-11-15T07:29:09Z</dcterms:created>
  <dcterms:modified xsi:type="dcterms:W3CDTF">2025-10-28T12:13:53Z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0x010100CD4EC76CED4250428D9C94D159655E69</vt:lpwstr>
  </property>
  <property fmtid="{D5CDD505-2E9C-101B-9397-08002B2CF9AE}" pid="3" name="MediaServiceImageTags">
    <vt:lpwstr/>
  </property>
</Properties>
</file>