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OCCC_qtUO3200\ARXIU\M0234 CC-KYOTO\PROGRAMA COMPENSACIONS\3_Documentació Programa\Docs 2022\Metodologies 2022\"/>
    </mc:Choice>
  </mc:AlternateContent>
  <bookViews>
    <workbookView xWindow="120" yWindow="50" windowWidth="15480" windowHeight="11010" tabRatio="864"/>
  </bookViews>
  <sheets>
    <sheet name="Resum" sheetId="3" r:id="rId1"/>
    <sheet name="Escenari de Base" sheetId="1" r:id="rId2"/>
    <sheet name="Escenari de Projecte estimat" sheetId="10" r:id="rId3"/>
    <sheet name="Emissions transport recollida" sheetId="18" r:id="rId4"/>
    <sheet name="Justificació càrrega vehicles" sheetId="17" state="hidden" r:id="rId5"/>
    <sheet name="Crèdits de GEH" sheetId="7" r:id="rId6"/>
    <sheet name="Pla de seguiment" sheetId="12" r:id="rId7"/>
    <sheet name="Font kg per entitat" sheetId="19" r:id="rId8"/>
    <sheet name="Llistes_a amagar" sheetId="11" state="hidden" r:id="rId9"/>
  </sheets>
  <definedNames>
    <definedName name="_1Àrea_d_impressió" localSheetId="5">'Crèdits de GEH'!$A$1:$K$22</definedName>
    <definedName name="_2Àrea_d_impressió" localSheetId="1">'Escenari de Base'!$A$1:$L$40</definedName>
    <definedName name="_3Àrea_d_impressió" localSheetId="2">'Escenari de Projecte estimat'!$A$1:$L$110</definedName>
    <definedName name="Biomassa">'Llistes_a amagar'!$P$5</definedName>
    <definedName name="Carbó_importació">'Llistes_a amagar'!$N$5:$N$6</definedName>
    <definedName name="Carbó_nacional">'Llistes_a amagar'!$M$5:$M$6</definedName>
    <definedName name="Coc_de_petroli">'Llistes_a amagar'!$O$5:$O$6</definedName>
    <definedName name="Combustible">'Llistes_a amagar'!$G$4:$R$4</definedName>
    <definedName name="Combustible2">'Llistes_a amagar'!$G$11:$P$11</definedName>
    <definedName name="Electricitat_convencional">'Llistes_a amagar'!$Q$5</definedName>
    <definedName name="Electricitat_origen_renovable">'Llistes_a amagar'!$R$5</definedName>
    <definedName name="Fuel">'Llistes_a amagar'!$K$5:$K$6</definedName>
    <definedName name="Gas_butà">'Llistes_a amagar'!$H$5:$H$7</definedName>
    <definedName name="Gas_natural">'Llistes_a amagar'!$G$5:$G$6</definedName>
    <definedName name="Gas_propà">'Llistes_a amagar'!$I$5:$I$7</definedName>
    <definedName name="Gasnatural">'Llistes_a amagar'!$C$4:$C$5</definedName>
    <definedName name="Gasoil">'Llistes_a amagar'!$J$5:$J$6</definedName>
    <definedName name="GLP_genèric">'Llistes_a amagar'!$L$5:$L$7</definedName>
    <definedName name="Tipus_caldera_projecte">'Llistes_a amagar'!$F$15:$F$16</definedName>
  </definedNames>
  <calcPr calcId="162913"/>
</workbook>
</file>

<file path=xl/calcChain.xml><?xml version="1.0" encoding="utf-8"?>
<calcChain xmlns="http://schemas.openxmlformats.org/spreadsheetml/2006/main">
  <c r="F220" i="18" l="1"/>
  <c r="F221" i="18"/>
  <c r="F219" i="18"/>
  <c r="D53" i="1" l="1"/>
  <c r="D52" i="1"/>
  <c r="D51" i="1"/>
  <c r="D50" i="1"/>
  <c r="D49" i="1"/>
  <c r="G74" i="10" l="1"/>
  <c r="G85" i="10"/>
  <c r="E356" i="18" l="1"/>
  <c r="T355" i="18"/>
  <c r="O355" i="18"/>
  <c r="N355" i="18"/>
  <c r="I355" i="18"/>
  <c r="H355" i="18"/>
  <c r="F355" i="18"/>
  <c r="U354" i="18"/>
  <c r="T354" i="18"/>
  <c r="O354" i="18"/>
  <c r="N354" i="18"/>
  <c r="I354" i="18"/>
  <c r="H354" i="18"/>
  <c r="F354" i="18"/>
  <c r="T353" i="18"/>
  <c r="U353" i="18" s="1"/>
  <c r="O353" i="18"/>
  <c r="N353" i="18"/>
  <c r="I353" i="18"/>
  <c r="H353" i="18"/>
  <c r="F353" i="18"/>
  <c r="U352" i="18"/>
  <c r="T352" i="18"/>
  <c r="O352" i="18"/>
  <c r="N352" i="18"/>
  <c r="I352" i="18"/>
  <c r="H352" i="18"/>
  <c r="F352" i="18"/>
  <c r="T351" i="18"/>
  <c r="O351" i="18"/>
  <c r="N351" i="18"/>
  <c r="I351" i="18"/>
  <c r="H351" i="18"/>
  <c r="F351" i="18"/>
  <c r="T350" i="18"/>
  <c r="O350" i="18"/>
  <c r="N350" i="18"/>
  <c r="I350" i="18"/>
  <c r="U350" i="18" s="1"/>
  <c r="H350" i="18"/>
  <c r="F350" i="18"/>
  <c r="T349" i="18"/>
  <c r="U349" i="18" s="1"/>
  <c r="O349" i="18"/>
  <c r="N349" i="18"/>
  <c r="I349" i="18"/>
  <c r="H349" i="18"/>
  <c r="F349" i="18"/>
  <c r="T348" i="18"/>
  <c r="U348" i="18" s="1"/>
  <c r="O348" i="18"/>
  <c r="N348" i="18"/>
  <c r="I348" i="18"/>
  <c r="H348" i="18"/>
  <c r="F348" i="18"/>
  <c r="T347" i="18"/>
  <c r="O347" i="18"/>
  <c r="N347" i="18"/>
  <c r="I347" i="18"/>
  <c r="H347" i="18"/>
  <c r="F347" i="18"/>
  <c r="T346" i="18"/>
  <c r="U346" i="18" s="1"/>
  <c r="O346" i="18"/>
  <c r="N346" i="18"/>
  <c r="I346" i="18"/>
  <c r="H346" i="18"/>
  <c r="F346" i="18"/>
  <c r="T345" i="18"/>
  <c r="O345" i="18"/>
  <c r="N345" i="18"/>
  <c r="I345" i="18"/>
  <c r="H345" i="18"/>
  <c r="F345" i="18"/>
  <c r="T344" i="18"/>
  <c r="O344" i="18"/>
  <c r="N344" i="18"/>
  <c r="I344" i="18"/>
  <c r="U344" i="18" s="1"/>
  <c r="H344" i="18"/>
  <c r="F344" i="18"/>
  <c r="T343" i="18"/>
  <c r="U343" i="18" s="1"/>
  <c r="O343" i="18"/>
  <c r="N343" i="18"/>
  <c r="I343" i="18"/>
  <c r="H343" i="18"/>
  <c r="F343" i="18"/>
  <c r="T342" i="18"/>
  <c r="U342" i="18" s="1"/>
  <c r="O342" i="18"/>
  <c r="N342" i="18"/>
  <c r="I342" i="18"/>
  <c r="H342" i="18"/>
  <c r="F342" i="18"/>
  <c r="T341" i="18"/>
  <c r="O341" i="18"/>
  <c r="N341" i="18"/>
  <c r="I341" i="18"/>
  <c r="H341" i="18"/>
  <c r="F341" i="18"/>
  <c r="T340" i="18"/>
  <c r="U340" i="18" s="1"/>
  <c r="O340" i="18"/>
  <c r="N340" i="18"/>
  <c r="I340" i="18"/>
  <c r="H340" i="18"/>
  <c r="F340" i="18"/>
  <c r="T339" i="18"/>
  <c r="O339" i="18"/>
  <c r="N339" i="18"/>
  <c r="I339" i="18"/>
  <c r="H339" i="18"/>
  <c r="F339" i="18"/>
  <c r="U338" i="18"/>
  <c r="T338" i="18"/>
  <c r="O338" i="18"/>
  <c r="N338" i="18"/>
  <c r="I338" i="18"/>
  <c r="H338" i="18"/>
  <c r="F338" i="18"/>
  <c r="T337" i="18"/>
  <c r="U337" i="18" s="1"/>
  <c r="O337" i="18"/>
  <c r="N337" i="18"/>
  <c r="I337" i="18"/>
  <c r="H337" i="18"/>
  <c r="F337" i="18"/>
  <c r="U336" i="18"/>
  <c r="T336" i="18"/>
  <c r="O336" i="18"/>
  <c r="N336" i="18"/>
  <c r="I336" i="18"/>
  <c r="H336" i="18"/>
  <c r="F336" i="18"/>
  <c r="T335" i="18"/>
  <c r="O335" i="18"/>
  <c r="N335" i="18"/>
  <c r="I335" i="18"/>
  <c r="H335" i="18"/>
  <c r="F335" i="18"/>
  <c r="T334" i="18"/>
  <c r="O334" i="18"/>
  <c r="N334" i="18"/>
  <c r="I334" i="18"/>
  <c r="U334" i="18" s="1"/>
  <c r="H334" i="18"/>
  <c r="F334" i="18"/>
  <c r="T333" i="18"/>
  <c r="U333" i="18" s="1"/>
  <c r="O333" i="18"/>
  <c r="N333" i="18"/>
  <c r="I333" i="18"/>
  <c r="H333" i="18"/>
  <c r="F333" i="18"/>
  <c r="T332" i="18"/>
  <c r="U332" i="18" s="1"/>
  <c r="O332" i="18"/>
  <c r="N332" i="18"/>
  <c r="I332" i="18"/>
  <c r="H332" i="18"/>
  <c r="F332" i="18"/>
  <c r="T331" i="18"/>
  <c r="O331" i="18"/>
  <c r="N331" i="18"/>
  <c r="I331" i="18"/>
  <c r="H331" i="18"/>
  <c r="F331" i="18"/>
  <c r="T330" i="18"/>
  <c r="U330" i="18" s="1"/>
  <c r="O330" i="18"/>
  <c r="N330" i="18"/>
  <c r="I330" i="18"/>
  <c r="H330" i="18"/>
  <c r="F330" i="18"/>
  <c r="T329" i="18"/>
  <c r="O329" i="18"/>
  <c r="N329" i="18"/>
  <c r="I329" i="18"/>
  <c r="H329" i="18"/>
  <c r="F329" i="18"/>
  <c r="T328" i="18"/>
  <c r="O328" i="18"/>
  <c r="N328" i="18"/>
  <c r="I328" i="18"/>
  <c r="U328" i="18" s="1"/>
  <c r="H328" i="18"/>
  <c r="F328" i="18"/>
  <c r="T327" i="18"/>
  <c r="U327" i="18" s="1"/>
  <c r="O327" i="18"/>
  <c r="N327" i="18"/>
  <c r="I327" i="18"/>
  <c r="H327" i="18"/>
  <c r="F327" i="18"/>
  <c r="T326" i="18"/>
  <c r="U326" i="18" s="1"/>
  <c r="O326" i="18"/>
  <c r="N326" i="18"/>
  <c r="I326" i="18"/>
  <c r="H326" i="18"/>
  <c r="F326" i="18"/>
  <c r="T325" i="18"/>
  <c r="O325" i="18"/>
  <c r="N325" i="18"/>
  <c r="I325" i="18"/>
  <c r="H325" i="18"/>
  <c r="F325" i="18"/>
  <c r="T324" i="18"/>
  <c r="U324" i="18" s="1"/>
  <c r="O324" i="18"/>
  <c r="N324" i="18"/>
  <c r="I324" i="18"/>
  <c r="H324" i="18"/>
  <c r="F324" i="18"/>
  <c r="T323" i="18"/>
  <c r="O323" i="18"/>
  <c r="N323" i="18"/>
  <c r="I323" i="18"/>
  <c r="H323" i="18"/>
  <c r="F323" i="18"/>
  <c r="U322" i="18"/>
  <c r="T322" i="18"/>
  <c r="O322" i="18"/>
  <c r="N322" i="18"/>
  <c r="I322" i="18"/>
  <c r="H322" i="18"/>
  <c r="F322" i="18"/>
  <c r="T321" i="18"/>
  <c r="U321" i="18" s="1"/>
  <c r="O321" i="18"/>
  <c r="N321" i="18"/>
  <c r="I321" i="18"/>
  <c r="H321" i="18"/>
  <c r="F321" i="18"/>
  <c r="U320" i="18"/>
  <c r="T320" i="18"/>
  <c r="O320" i="18"/>
  <c r="N320" i="18"/>
  <c r="I320" i="18"/>
  <c r="H320" i="18"/>
  <c r="F320" i="18"/>
  <c r="T319" i="18"/>
  <c r="U319" i="18" s="1"/>
  <c r="O319" i="18"/>
  <c r="N319" i="18"/>
  <c r="I319" i="18"/>
  <c r="H319" i="18"/>
  <c r="F319" i="18"/>
  <c r="T318" i="18"/>
  <c r="U318" i="18" s="1"/>
  <c r="O318" i="18"/>
  <c r="N318" i="18"/>
  <c r="I318" i="18"/>
  <c r="H318" i="18"/>
  <c r="F318" i="18"/>
  <c r="T317" i="18"/>
  <c r="U317" i="18" s="1"/>
  <c r="O317" i="18"/>
  <c r="N317" i="18"/>
  <c r="I317" i="18"/>
  <c r="H317" i="18"/>
  <c r="F317" i="18"/>
  <c r="T316" i="18"/>
  <c r="U316" i="18" s="1"/>
  <c r="O316" i="18"/>
  <c r="N316" i="18"/>
  <c r="I316" i="18"/>
  <c r="H316" i="18"/>
  <c r="F316" i="18"/>
  <c r="T315" i="18"/>
  <c r="O315" i="18"/>
  <c r="N315" i="18"/>
  <c r="I315" i="18"/>
  <c r="H315" i="18"/>
  <c r="F315" i="18"/>
  <c r="T314" i="18"/>
  <c r="U314" i="18" s="1"/>
  <c r="O314" i="18"/>
  <c r="N314" i="18"/>
  <c r="I314" i="18"/>
  <c r="H314" i="18"/>
  <c r="F314" i="18"/>
  <c r="T313" i="18"/>
  <c r="O313" i="18"/>
  <c r="N313" i="18"/>
  <c r="I313" i="18"/>
  <c r="H313" i="18"/>
  <c r="F313" i="18"/>
  <c r="T312" i="18"/>
  <c r="O312" i="18"/>
  <c r="N312" i="18"/>
  <c r="I312" i="18"/>
  <c r="U312" i="18" s="1"/>
  <c r="H312" i="18"/>
  <c r="F312" i="18"/>
  <c r="T311" i="18"/>
  <c r="U311" i="18" s="1"/>
  <c r="O311" i="18"/>
  <c r="N311" i="18"/>
  <c r="I311" i="18"/>
  <c r="H311" i="18"/>
  <c r="F311" i="18"/>
  <c r="T310" i="18"/>
  <c r="U310" i="18" s="1"/>
  <c r="O310" i="18"/>
  <c r="N310" i="18"/>
  <c r="I310" i="18"/>
  <c r="H310" i="18"/>
  <c r="F310" i="18"/>
  <c r="T309" i="18"/>
  <c r="O309" i="18"/>
  <c r="N309" i="18"/>
  <c r="I309" i="18"/>
  <c r="H309" i="18"/>
  <c r="F309" i="18"/>
  <c r="T308" i="18"/>
  <c r="U308" i="18" s="1"/>
  <c r="O308" i="18"/>
  <c r="N308" i="18"/>
  <c r="I308" i="18"/>
  <c r="H308" i="18"/>
  <c r="F308" i="18"/>
  <c r="T307" i="18"/>
  <c r="O307" i="18"/>
  <c r="N307" i="18"/>
  <c r="I307" i="18"/>
  <c r="H307" i="18"/>
  <c r="F307" i="18"/>
  <c r="U306" i="18"/>
  <c r="T306" i="18"/>
  <c r="O306" i="18"/>
  <c r="N306" i="18"/>
  <c r="I306" i="18"/>
  <c r="H306" i="18"/>
  <c r="F306" i="18"/>
  <c r="T305" i="18"/>
  <c r="U305" i="18" s="1"/>
  <c r="O305" i="18"/>
  <c r="N305" i="18"/>
  <c r="I305" i="18"/>
  <c r="H305" i="18"/>
  <c r="F305" i="18"/>
  <c r="U304" i="18"/>
  <c r="T304" i="18"/>
  <c r="O304" i="18"/>
  <c r="N304" i="18"/>
  <c r="I304" i="18"/>
  <c r="H304" i="18"/>
  <c r="F304" i="18"/>
  <c r="T303" i="18"/>
  <c r="U303" i="18" s="1"/>
  <c r="O303" i="18"/>
  <c r="N303" i="18"/>
  <c r="I303" i="18"/>
  <c r="H303" i="18"/>
  <c r="F303" i="18"/>
  <c r="T302" i="18"/>
  <c r="U302" i="18" s="1"/>
  <c r="O302" i="18"/>
  <c r="N302" i="18"/>
  <c r="I302" i="18"/>
  <c r="H302" i="18"/>
  <c r="F302" i="18"/>
  <c r="T301" i="18"/>
  <c r="O301" i="18"/>
  <c r="N301" i="18"/>
  <c r="I301" i="18"/>
  <c r="H301" i="18"/>
  <c r="F301" i="18"/>
  <c r="T300" i="18"/>
  <c r="U300" i="18" s="1"/>
  <c r="O300" i="18"/>
  <c r="N300" i="18"/>
  <c r="I300" i="18"/>
  <c r="H300" i="18"/>
  <c r="F300" i="18"/>
  <c r="T299" i="18"/>
  <c r="O299" i="18"/>
  <c r="N299" i="18"/>
  <c r="I299" i="18"/>
  <c r="H299" i="18"/>
  <c r="F299" i="18"/>
  <c r="T298" i="18"/>
  <c r="U298" i="18" s="1"/>
  <c r="O298" i="18"/>
  <c r="N298" i="18"/>
  <c r="I298" i="18"/>
  <c r="H298" i="18"/>
  <c r="F298" i="18"/>
  <c r="T297" i="18"/>
  <c r="O297" i="18"/>
  <c r="N297" i="18"/>
  <c r="I297" i="18"/>
  <c r="H297" i="18"/>
  <c r="F297" i="18"/>
  <c r="T296" i="18"/>
  <c r="O296" i="18"/>
  <c r="N296" i="18"/>
  <c r="I296" i="18"/>
  <c r="U296" i="18" s="1"/>
  <c r="H296" i="18"/>
  <c r="F296" i="18"/>
  <c r="T295" i="18"/>
  <c r="U295" i="18" s="1"/>
  <c r="O295" i="18"/>
  <c r="N295" i="18"/>
  <c r="I295" i="18"/>
  <c r="H295" i="18"/>
  <c r="F295" i="18"/>
  <c r="T294" i="18"/>
  <c r="U294" i="18" s="1"/>
  <c r="O294" i="18"/>
  <c r="N294" i="18"/>
  <c r="I294" i="18"/>
  <c r="H294" i="18"/>
  <c r="F294" i="18"/>
  <c r="T293" i="18"/>
  <c r="O293" i="18"/>
  <c r="N293" i="18"/>
  <c r="I293" i="18"/>
  <c r="H293" i="18"/>
  <c r="F293" i="18"/>
  <c r="T292" i="18"/>
  <c r="U292" i="18" s="1"/>
  <c r="O292" i="18"/>
  <c r="N292" i="18"/>
  <c r="I292" i="18"/>
  <c r="H292" i="18"/>
  <c r="F292" i="18"/>
  <c r="T291" i="18"/>
  <c r="O291" i="18"/>
  <c r="N291" i="18"/>
  <c r="I291" i="18"/>
  <c r="H291" i="18"/>
  <c r="F291" i="18"/>
  <c r="U290" i="18"/>
  <c r="T290" i="18"/>
  <c r="O290" i="18"/>
  <c r="N290" i="18"/>
  <c r="I290" i="18"/>
  <c r="H290" i="18"/>
  <c r="F290" i="18"/>
  <c r="T289" i="18"/>
  <c r="U289" i="18" s="1"/>
  <c r="O289" i="18"/>
  <c r="N289" i="18"/>
  <c r="I289" i="18"/>
  <c r="H289" i="18"/>
  <c r="F289" i="18"/>
  <c r="U288" i="18"/>
  <c r="T288" i="18"/>
  <c r="O288" i="18"/>
  <c r="N288" i="18"/>
  <c r="I288" i="18"/>
  <c r="H288" i="18"/>
  <c r="F288" i="18"/>
  <c r="T287" i="18"/>
  <c r="U287" i="18" s="1"/>
  <c r="O287" i="18"/>
  <c r="N287" i="18"/>
  <c r="I287" i="18"/>
  <c r="H287" i="18"/>
  <c r="F287" i="18"/>
  <c r="T286" i="18"/>
  <c r="U286" i="18" s="1"/>
  <c r="O286" i="18"/>
  <c r="N286" i="18"/>
  <c r="I286" i="18"/>
  <c r="H286" i="18"/>
  <c r="F286" i="18"/>
  <c r="T285" i="18"/>
  <c r="O285" i="18"/>
  <c r="N285" i="18"/>
  <c r="I285" i="18"/>
  <c r="H285" i="18"/>
  <c r="F285" i="18"/>
  <c r="T284" i="18"/>
  <c r="U284" i="18" s="1"/>
  <c r="O284" i="18"/>
  <c r="N284" i="18"/>
  <c r="I284" i="18"/>
  <c r="H284" i="18"/>
  <c r="F284" i="18"/>
  <c r="T283" i="18"/>
  <c r="O283" i="18"/>
  <c r="N283" i="18"/>
  <c r="I283" i="18"/>
  <c r="H283" i="18"/>
  <c r="F283" i="18"/>
  <c r="T282" i="18"/>
  <c r="O282" i="18"/>
  <c r="N282" i="18"/>
  <c r="I282" i="18"/>
  <c r="U282" i="18" s="1"/>
  <c r="H282" i="18"/>
  <c r="F282" i="18"/>
  <c r="T281" i="18"/>
  <c r="O281" i="18"/>
  <c r="N281" i="18"/>
  <c r="I281" i="18"/>
  <c r="H281" i="18"/>
  <c r="F281" i="18"/>
  <c r="T280" i="18"/>
  <c r="O280" i="18"/>
  <c r="N280" i="18"/>
  <c r="I280" i="18"/>
  <c r="U280" i="18" s="1"/>
  <c r="H280" i="18"/>
  <c r="F280" i="18"/>
  <c r="T279" i="18"/>
  <c r="U279" i="18" s="1"/>
  <c r="O279" i="18"/>
  <c r="N279" i="18"/>
  <c r="I279" i="18"/>
  <c r="H279" i="18"/>
  <c r="F279" i="18"/>
  <c r="T278" i="18"/>
  <c r="U278" i="18" s="1"/>
  <c r="O278" i="18"/>
  <c r="N278" i="18"/>
  <c r="I278" i="18"/>
  <c r="H278" i="18"/>
  <c r="F278" i="18"/>
  <c r="T277" i="18"/>
  <c r="O277" i="18"/>
  <c r="N277" i="18"/>
  <c r="I277" i="18"/>
  <c r="H277" i="18"/>
  <c r="F277" i="18"/>
  <c r="T276" i="18"/>
  <c r="U276" i="18" s="1"/>
  <c r="O276" i="18"/>
  <c r="N276" i="18"/>
  <c r="I276" i="18"/>
  <c r="H276" i="18"/>
  <c r="F276" i="18"/>
  <c r="T275" i="18"/>
  <c r="O275" i="18"/>
  <c r="N275" i="18"/>
  <c r="I275" i="18"/>
  <c r="H275" i="18"/>
  <c r="F275" i="18"/>
  <c r="U274" i="18"/>
  <c r="T274" i="18"/>
  <c r="O274" i="18"/>
  <c r="N274" i="18"/>
  <c r="I274" i="18"/>
  <c r="H274" i="18"/>
  <c r="F274" i="18"/>
  <c r="T273" i="18"/>
  <c r="U273" i="18" s="1"/>
  <c r="O273" i="18"/>
  <c r="N273" i="18"/>
  <c r="I273" i="18"/>
  <c r="H273" i="18"/>
  <c r="F273" i="18"/>
  <c r="U272" i="18"/>
  <c r="T272" i="18"/>
  <c r="O272" i="18"/>
  <c r="N272" i="18"/>
  <c r="I272" i="18"/>
  <c r="H272" i="18"/>
  <c r="F272" i="18"/>
  <c r="T271" i="18"/>
  <c r="U271" i="18" s="1"/>
  <c r="O271" i="18"/>
  <c r="N271" i="18"/>
  <c r="I271" i="18"/>
  <c r="H271" i="18"/>
  <c r="F271" i="18"/>
  <c r="T270" i="18"/>
  <c r="U270" i="18" s="1"/>
  <c r="O270" i="18"/>
  <c r="N270" i="18"/>
  <c r="I270" i="18"/>
  <c r="H270" i="18"/>
  <c r="F270" i="18"/>
  <c r="T269" i="18"/>
  <c r="O269" i="18"/>
  <c r="N269" i="18"/>
  <c r="I269" i="18"/>
  <c r="H269" i="18"/>
  <c r="F269" i="18"/>
  <c r="T268" i="18"/>
  <c r="U268" i="18" s="1"/>
  <c r="O268" i="18"/>
  <c r="N268" i="18"/>
  <c r="I268" i="18"/>
  <c r="H268" i="18"/>
  <c r="F268" i="18"/>
  <c r="T267" i="18"/>
  <c r="O267" i="18"/>
  <c r="N267" i="18"/>
  <c r="I267" i="18"/>
  <c r="H267" i="18"/>
  <c r="F267" i="18"/>
  <c r="T266" i="18"/>
  <c r="O266" i="18"/>
  <c r="N266" i="18"/>
  <c r="I266" i="18"/>
  <c r="U266" i="18" s="1"/>
  <c r="H266" i="18"/>
  <c r="F266" i="18"/>
  <c r="T265" i="18"/>
  <c r="O265" i="18"/>
  <c r="N265" i="18"/>
  <c r="I265" i="18"/>
  <c r="H265" i="18"/>
  <c r="F265" i="18"/>
  <c r="T264" i="18"/>
  <c r="O264" i="18"/>
  <c r="N264" i="18"/>
  <c r="I264" i="18"/>
  <c r="U264" i="18" s="1"/>
  <c r="H264" i="18"/>
  <c r="F264" i="18"/>
  <c r="T263" i="18"/>
  <c r="O263" i="18"/>
  <c r="N263" i="18"/>
  <c r="I263" i="18"/>
  <c r="H263" i="18"/>
  <c r="F263" i="18"/>
  <c r="T262" i="18"/>
  <c r="U262" i="18" s="1"/>
  <c r="O262" i="18"/>
  <c r="N262" i="18"/>
  <c r="I262" i="18"/>
  <c r="H262" i="18"/>
  <c r="F262" i="18"/>
  <c r="T261" i="18"/>
  <c r="O261" i="18"/>
  <c r="N261" i="18"/>
  <c r="I261" i="18"/>
  <c r="H261" i="18"/>
  <c r="F261" i="18"/>
  <c r="T260" i="18"/>
  <c r="U260" i="18" s="1"/>
  <c r="O260" i="18"/>
  <c r="N260" i="18"/>
  <c r="I260" i="18"/>
  <c r="H260" i="18"/>
  <c r="F260" i="18"/>
  <c r="T259" i="18"/>
  <c r="O259" i="18"/>
  <c r="N259" i="18"/>
  <c r="I259" i="18"/>
  <c r="H259" i="18"/>
  <c r="F259" i="18"/>
  <c r="U258" i="18"/>
  <c r="T258" i="18"/>
  <c r="O258" i="18"/>
  <c r="N258" i="18"/>
  <c r="I258" i="18"/>
  <c r="H258" i="18"/>
  <c r="F258" i="18"/>
  <c r="T257" i="18"/>
  <c r="O257" i="18"/>
  <c r="N257" i="18"/>
  <c r="I257" i="18"/>
  <c r="H257" i="18"/>
  <c r="F257" i="18"/>
  <c r="U256" i="18"/>
  <c r="T256" i="18"/>
  <c r="O256" i="18"/>
  <c r="N256" i="18"/>
  <c r="I256" i="18"/>
  <c r="H256" i="18"/>
  <c r="F256" i="18"/>
  <c r="T255" i="18"/>
  <c r="U255" i="18" s="1"/>
  <c r="O255" i="18"/>
  <c r="N255" i="18"/>
  <c r="I255" i="18"/>
  <c r="H255" i="18"/>
  <c r="F255" i="18"/>
  <c r="T254" i="18"/>
  <c r="U254" i="18" s="1"/>
  <c r="O254" i="18"/>
  <c r="N254" i="18"/>
  <c r="I254" i="18"/>
  <c r="H254" i="18"/>
  <c r="F254" i="18"/>
  <c r="T253" i="18"/>
  <c r="O253" i="18"/>
  <c r="N253" i="18"/>
  <c r="I253" i="18"/>
  <c r="H253" i="18"/>
  <c r="F253" i="18"/>
  <c r="T252" i="18"/>
  <c r="U252" i="18" s="1"/>
  <c r="O252" i="18"/>
  <c r="N252" i="18"/>
  <c r="I252" i="18"/>
  <c r="H252" i="18"/>
  <c r="F252" i="18"/>
  <c r="T251" i="18"/>
  <c r="O251" i="18"/>
  <c r="N251" i="18"/>
  <c r="I251" i="18"/>
  <c r="H251" i="18"/>
  <c r="F251" i="18"/>
  <c r="T250" i="18"/>
  <c r="O250" i="18"/>
  <c r="N250" i="18"/>
  <c r="I250" i="18"/>
  <c r="U250" i="18" s="1"/>
  <c r="H250" i="18"/>
  <c r="F250" i="18"/>
  <c r="T249" i="18"/>
  <c r="O249" i="18"/>
  <c r="N249" i="18"/>
  <c r="I249" i="18"/>
  <c r="H249" i="18"/>
  <c r="F249" i="18"/>
  <c r="T248" i="18"/>
  <c r="O248" i="18"/>
  <c r="N248" i="18"/>
  <c r="I248" i="18"/>
  <c r="H248" i="18"/>
  <c r="F248" i="18"/>
  <c r="T247" i="18"/>
  <c r="O247" i="18"/>
  <c r="N247" i="18"/>
  <c r="I247" i="18"/>
  <c r="H247" i="18"/>
  <c r="F247" i="18"/>
  <c r="U246" i="18"/>
  <c r="T246" i="18"/>
  <c r="O246" i="18"/>
  <c r="N246" i="18"/>
  <c r="I246" i="18"/>
  <c r="H246" i="18"/>
  <c r="F246" i="18"/>
  <c r="T245" i="18"/>
  <c r="O245" i="18"/>
  <c r="N245" i="18"/>
  <c r="I245" i="18"/>
  <c r="H245" i="18"/>
  <c r="F245" i="18"/>
  <c r="T244" i="18"/>
  <c r="U244" i="18" s="1"/>
  <c r="O244" i="18"/>
  <c r="N244" i="18"/>
  <c r="I244" i="18"/>
  <c r="H244" i="18"/>
  <c r="F244" i="18"/>
  <c r="T243" i="18"/>
  <c r="O243" i="18"/>
  <c r="N243" i="18"/>
  <c r="I243" i="18"/>
  <c r="H243" i="18"/>
  <c r="F243" i="18"/>
  <c r="T242" i="18"/>
  <c r="U242" i="18" s="1"/>
  <c r="O242" i="18"/>
  <c r="N242" i="18"/>
  <c r="I242" i="18"/>
  <c r="H242" i="18"/>
  <c r="F242" i="18"/>
  <c r="T241" i="18"/>
  <c r="O241" i="18"/>
  <c r="N241" i="18"/>
  <c r="I241" i="18"/>
  <c r="H241" i="18"/>
  <c r="F241" i="18"/>
  <c r="T240" i="18"/>
  <c r="U240" i="18" s="1"/>
  <c r="O240" i="18"/>
  <c r="N240" i="18"/>
  <c r="I240" i="18"/>
  <c r="H240" i="18"/>
  <c r="F240" i="18"/>
  <c r="T239" i="18"/>
  <c r="O239" i="18"/>
  <c r="N239" i="18"/>
  <c r="I239" i="18"/>
  <c r="U239" i="18" s="1"/>
  <c r="H239" i="18"/>
  <c r="F239" i="18"/>
  <c r="T238" i="18"/>
  <c r="U238" i="18" s="1"/>
  <c r="O238" i="18"/>
  <c r="N238" i="18"/>
  <c r="I238" i="18"/>
  <c r="H238" i="18"/>
  <c r="F238" i="18"/>
  <c r="T237" i="18"/>
  <c r="O237" i="18"/>
  <c r="N237" i="18"/>
  <c r="I237" i="18"/>
  <c r="H237" i="18"/>
  <c r="F237" i="18"/>
  <c r="T236" i="18"/>
  <c r="U236" i="18" s="1"/>
  <c r="O236" i="18"/>
  <c r="N236" i="18"/>
  <c r="I236" i="18"/>
  <c r="H236" i="18"/>
  <c r="F236" i="18"/>
  <c r="T235" i="18"/>
  <c r="U235" i="18" s="1"/>
  <c r="O235" i="18"/>
  <c r="N235" i="18"/>
  <c r="I235" i="18"/>
  <c r="H235" i="18"/>
  <c r="F235" i="18"/>
  <c r="T234" i="18"/>
  <c r="O234" i="18"/>
  <c r="N234" i="18"/>
  <c r="I234" i="18"/>
  <c r="H234" i="18"/>
  <c r="F234" i="18"/>
  <c r="T233" i="18"/>
  <c r="U233" i="18" s="1"/>
  <c r="O233" i="18"/>
  <c r="N233" i="18"/>
  <c r="I233" i="18"/>
  <c r="H233" i="18"/>
  <c r="F233" i="18"/>
  <c r="T232" i="18"/>
  <c r="O232" i="18"/>
  <c r="N232" i="18"/>
  <c r="I232" i="18"/>
  <c r="H232" i="18"/>
  <c r="F232" i="18"/>
  <c r="T231" i="18"/>
  <c r="U231" i="18" s="1"/>
  <c r="O231" i="18"/>
  <c r="N231" i="18"/>
  <c r="I231" i="18"/>
  <c r="H231" i="18"/>
  <c r="F231" i="18"/>
  <c r="T230" i="18"/>
  <c r="O230" i="18"/>
  <c r="N230" i="18"/>
  <c r="I230" i="18"/>
  <c r="H230" i="18"/>
  <c r="F230" i="18"/>
  <c r="T229" i="18"/>
  <c r="U229" i="18" s="1"/>
  <c r="O229" i="18"/>
  <c r="N229" i="18"/>
  <c r="I229" i="18"/>
  <c r="H229" i="18"/>
  <c r="F229" i="18"/>
  <c r="T228" i="18"/>
  <c r="O228" i="18"/>
  <c r="N228" i="18"/>
  <c r="I228" i="18"/>
  <c r="H228" i="18"/>
  <c r="F228" i="18"/>
  <c r="T227" i="18"/>
  <c r="O227" i="18"/>
  <c r="N227" i="18"/>
  <c r="I227" i="18"/>
  <c r="U227" i="18" s="1"/>
  <c r="H227" i="18"/>
  <c r="F227" i="18"/>
  <c r="T226" i="18"/>
  <c r="U226" i="18" s="1"/>
  <c r="O226" i="18"/>
  <c r="N226" i="18"/>
  <c r="I226" i="18"/>
  <c r="H226" i="18"/>
  <c r="F226" i="18"/>
  <c r="T225" i="18"/>
  <c r="O225" i="18"/>
  <c r="N225" i="18"/>
  <c r="I225" i="18"/>
  <c r="H225" i="18"/>
  <c r="F225" i="18"/>
  <c r="T224" i="18"/>
  <c r="U224" i="18" s="1"/>
  <c r="O224" i="18"/>
  <c r="N224" i="18"/>
  <c r="I224" i="18"/>
  <c r="H224" i="18"/>
  <c r="F224" i="18"/>
  <c r="U223" i="18"/>
  <c r="T223" i="18"/>
  <c r="O223" i="18"/>
  <c r="N223" i="18"/>
  <c r="I223" i="18"/>
  <c r="H223" i="18"/>
  <c r="F223" i="18"/>
  <c r="T222" i="18"/>
  <c r="U222" i="18" s="1"/>
  <c r="O222" i="18"/>
  <c r="N222" i="18"/>
  <c r="I222" i="18"/>
  <c r="H222" i="18"/>
  <c r="F222" i="18"/>
  <c r="T221" i="18"/>
  <c r="O221" i="18"/>
  <c r="N221" i="18"/>
  <c r="I221" i="18"/>
  <c r="H221" i="18"/>
  <c r="T220" i="18"/>
  <c r="U220" i="18" s="1"/>
  <c r="O220" i="18"/>
  <c r="N220" i="18"/>
  <c r="I220" i="18"/>
  <c r="H220" i="18"/>
  <c r="T219" i="18"/>
  <c r="U219" i="18" s="1"/>
  <c r="O219" i="18"/>
  <c r="N219" i="18"/>
  <c r="I219" i="18"/>
  <c r="H219" i="18"/>
  <c r="T218" i="18"/>
  <c r="O218" i="18"/>
  <c r="N218" i="18"/>
  <c r="I218" i="18"/>
  <c r="H218" i="18"/>
  <c r="F218" i="18"/>
  <c r="T217" i="18"/>
  <c r="U217" i="18" s="1"/>
  <c r="O217" i="18"/>
  <c r="N217" i="18"/>
  <c r="I217" i="18"/>
  <c r="H217" i="18"/>
  <c r="F217" i="18"/>
  <c r="T216" i="18"/>
  <c r="O216" i="18"/>
  <c r="N216" i="18"/>
  <c r="I216" i="18"/>
  <c r="H216" i="18"/>
  <c r="F216" i="18"/>
  <c r="T215" i="18"/>
  <c r="U215" i="18" s="1"/>
  <c r="O215" i="18"/>
  <c r="N215" i="18"/>
  <c r="I215" i="18"/>
  <c r="H215" i="18"/>
  <c r="F215" i="18"/>
  <c r="T214" i="18"/>
  <c r="O214" i="18"/>
  <c r="N214" i="18"/>
  <c r="I214" i="18"/>
  <c r="H214" i="18"/>
  <c r="F214" i="18"/>
  <c r="T213" i="18"/>
  <c r="U213" i="18" s="1"/>
  <c r="O213" i="18"/>
  <c r="N213" i="18"/>
  <c r="I213" i="18"/>
  <c r="H213" i="18"/>
  <c r="F213" i="18"/>
  <c r="T212" i="18"/>
  <c r="O212" i="18"/>
  <c r="N212" i="18"/>
  <c r="I212" i="18"/>
  <c r="H212" i="18"/>
  <c r="F212" i="18"/>
  <c r="U211" i="18"/>
  <c r="T211" i="18"/>
  <c r="O211" i="18"/>
  <c r="N211" i="18"/>
  <c r="I211" i="18"/>
  <c r="H211" i="18"/>
  <c r="F211" i="18"/>
  <c r="T210" i="18"/>
  <c r="U210" i="18" s="1"/>
  <c r="O210" i="18"/>
  <c r="N210" i="18"/>
  <c r="I210" i="18"/>
  <c r="H210" i="18"/>
  <c r="F210" i="18"/>
  <c r="T209" i="18"/>
  <c r="O209" i="18"/>
  <c r="N209" i="18"/>
  <c r="I209" i="18"/>
  <c r="H209" i="18"/>
  <c r="F209" i="18"/>
  <c r="T208" i="18"/>
  <c r="U208" i="18" s="1"/>
  <c r="O208" i="18"/>
  <c r="N208" i="18"/>
  <c r="I208" i="18"/>
  <c r="H208" i="18"/>
  <c r="F208" i="18"/>
  <c r="T207" i="18"/>
  <c r="O207" i="18"/>
  <c r="N207" i="18"/>
  <c r="I207" i="18"/>
  <c r="U207" i="18" s="1"/>
  <c r="H207" i="18"/>
  <c r="F207" i="18"/>
  <c r="T206" i="18"/>
  <c r="U206" i="18" s="1"/>
  <c r="O206" i="18"/>
  <c r="N206" i="18"/>
  <c r="I206" i="18"/>
  <c r="H206" i="18"/>
  <c r="F206" i="18"/>
  <c r="T205" i="18"/>
  <c r="O205" i="18"/>
  <c r="N205" i="18"/>
  <c r="I205" i="18"/>
  <c r="H205" i="18"/>
  <c r="F205" i="18"/>
  <c r="T204" i="18"/>
  <c r="O204" i="18"/>
  <c r="N204" i="18"/>
  <c r="I204" i="18"/>
  <c r="H204" i="18"/>
  <c r="F204" i="18"/>
  <c r="T203" i="18"/>
  <c r="U203" i="18" s="1"/>
  <c r="O203" i="18"/>
  <c r="N203" i="18"/>
  <c r="I203" i="18"/>
  <c r="H203" i="18"/>
  <c r="F203" i="18"/>
  <c r="T202" i="18"/>
  <c r="O202" i="18"/>
  <c r="N202" i="18"/>
  <c r="I202" i="18"/>
  <c r="H202" i="18"/>
  <c r="F202" i="18"/>
  <c r="T201" i="18"/>
  <c r="U201" i="18" s="1"/>
  <c r="O201" i="18"/>
  <c r="N201" i="18"/>
  <c r="I201" i="18"/>
  <c r="H201" i="18"/>
  <c r="F201" i="18"/>
  <c r="T200" i="18"/>
  <c r="O200" i="18"/>
  <c r="N200" i="18"/>
  <c r="I200" i="18"/>
  <c r="H200" i="18"/>
  <c r="F200" i="18"/>
  <c r="T199" i="18"/>
  <c r="U199" i="18" s="1"/>
  <c r="O199" i="18"/>
  <c r="N199" i="18"/>
  <c r="I199" i="18"/>
  <c r="H199" i="18"/>
  <c r="F199" i="18"/>
  <c r="T198" i="18"/>
  <c r="O198" i="18"/>
  <c r="N198" i="18"/>
  <c r="I198" i="18"/>
  <c r="H198" i="18"/>
  <c r="F198" i="18"/>
  <c r="T197" i="18"/>
  <c r="O197" i="18"/>
  <c r="N197" i="18"/>
  <c r="I197" i="18"/>
  <c r="H197" i="18"/>
  <c r="F197" i="18"/>
  <c r="T196" i="18"/>
  <c r="O196" i="18"/>
  <c r="N196" i="18"/>
  <c r="I196" i="18"/>
  <c r="U196" i="18" s="1"/>
  <c r="H196" i="18"/>
  <c r="F196" i="18"/>
  <c r="T195" i="18"/>
  <c r="O195" i="18"/>
  <c r="N195" i="18"/>
  <c r="I195" i="18"/>
  <c r="U195" i="18" s="1"/>
  <c r="H195" i="18"/>
  <c r="F195" i="18"/>
  <c r="T194" i="18"/>
  <c r="U194" i="18" s="1"/>
  <c r="O194" i="18"/>
  <c r="N194" i="18"/>
  <c r="I194" i="18"/>
  <c r="H194" i="18"/>
  <c r="F194" i="18"/>
  <c r="T193" i="18"/>
  <c r="O193" i="18"/>
  <c r="N193" i="18"/>
  <c r="I193" i="18"/>
  <c r="H193" i="18"/>
  <c r="F193" i="18"/>
  <c r="T192" i="18"/>
  <c r="U192" i="18" s="1"/>
  <c r="O192" i="18"/>
  <c r="N192" i="18"/>
  <c r="I192" i="18"/>
  <c r="H192" i="18"/>
  <c r="F192" i="18"/>
  <c r="U191" i="18"/>
  <c r="T191" i="18"/>
  <c r="O191" i="18"/>
  <c r="N191" i="18"/>
  <c r="I191" i="18"/>
  <c r="H191" i="18"/>
  <c r="F191" i="18"/>
  <c r="T190" i="18"/>
  <c r="U190" i="18" s="1"/>
  <c r="O190" i="18"/>
  <c r="N190" i="18"/>
  <c r="I190" i="18"/>
  <c r="H190" i="18"/>
  <c r="F190" i="18"/>
  <c r="T189" i="18"/>
  <c r="O189" i="18"/>
  <c r="N189" i="18"/>
  <c r="I189" i="18"/>
  <c r="H189" i="18"/>
  <c r="F189" i="18"/>
  <c r="T188" i="18"/>
  <c r="O188" i="18"/>
  <c r="N188" i="18"/>
  <c r="I188" i="18"/>
  <c r="H188" i="18"/>
  <c r="F188" i="18"/>
  <c r="T187" i="18"/>
  <c r="U187" i="18" s="1"/>
  <c r="O187" i="18"/>
  <c r="N187" i="18"/>
  <c r="I187" i="18"/>
  <c r="H187" i="18"/>
  <c r="F187" i="18"/>
  <c r="T186" i="18"/>
  <c r="O186" i="18"/>
  <c r="N186" i="18"/>
  <c r="I186" i="18"/>
  <c r="H186" i="18"/>
  <c r="F186" i="18"/>
  <c r="T185" i="18"/>
  <c r="O185" i="18"/>
  <c r="N185" i="18"/>
  <c r="I185" i="18"/>
  <c r="H185" i="18"/>
  <c r="F185" i="18"/>
  <c r="T184" i="18"/>
  <c r="O184" i="18"/>
  <c r="N184" i="18"/>
  <c r="I184" i="18"/>
  <c r="H184" i="18"/>
  <c r="F184" i="18"/>
  <c r="T183" i="18"/>
  <c r="U183" i="18" s="1"/>
  <c r="O183" i="18"/>
  <c r="N183" i="18"/>
  <c r="I183" i="18"/>
  <c r="H183" i="18"/>
  <c r="F183" i="18"/>
  <c r="T182" i="18"/>
  <c r="O182" i="18"/>
  <c r="N182" i="18"/>
  <c r="I182" i="18"/>
  <c r="H182" i="18"/>
  <c r="F182" i="18"/>
  <c r="T181" i="18"/>
  <c r="O181" i="18"/>
  <c r="N181" i="18"/>
  <c r="I181" i="18"/>
  <c r="H181" i="18"/>
  <c r="F181" i="18"/>
  <c r="T180" i="18"/>
  <c r="O180" i="18"/>
  <c r="N180" i="18"/>
  <c r="I180" i="18"/>
  <c r="U180" i="18" s="1"/>
  <c r="H180" i="18"/>
  <c r="F180" i="18"/>
  <c r="U179" i="18"/>
  <c r="T179" i="18"/>
  <c r="O179" i="18"/>
  <c r="N179" i="18"/>
  <c r="I179" i="18"/>
  <c r="H179" i="18"/>
  <c r="F179" i="18"/>
  <c r="T178" i="18"/>
  <c r="U178" i="18" s="1"/>
  <c r="O178" i="18"/>
  <c r="N178" i="18"/>
  <c r="I178" i="18"/>
  <c r="H178" i="18"/>
  <c r="F178" i="18"/>
  <c r="T177" i="18"/>
  <c r="O177" i="18"/>
  <c r="N177" i="18"/>
  <c r="I177" i="18"/>
  <c r="H177" i="18"/>
  <c r="F177" i="18"/>
  <c r="T176" i="18"/>
  <c r="U176" i="18" s="1"/>
  <c r="O176" i="18"/>
  <c r="N176" i="18"/>
  <c r="I176" i="18"/>
  <c r="H176" i="18"/>
  <c r="F176" i="18"/>
  <c r="T175" i="18"/>
  <c r="O175" i="18"/>
  <c r="N175" i="18"/>
  <c r="I175" i="18"/>
  <c r="U175" i="18" s="1"/>
  <c r="H175" i="18"/>
  <c r="F175" i="18"/>
  <c r="T174" i="18"/>
  <c r="U174" i="18" s="1"/>
  <c r="O174" i="18"/>
  <c r="N174" i="18"/>
  <c r="I174" i="18"/>
  <c r="H174" i="18"/>
  <c r="F174" i="18"/>
  <c r="T173" i="18"/>
  <c r="O173" i="18"/>
  <c r="N173" i="18"/>
  <c r="I173" i="18"/>
  <c r="H173" i="18"/>
  <c r="F173" i="18"/>
  <c r="T172" i="18"/>
  <c r="O172" i="18"/>
  <c r="N172" i="18"/>
  <c r="I172" i="18"/>
  <c r="H172" i="18"/>
  <c r="F172" i="18"/>
  <c r="T171" i="18"/>
  <c r="U171" i="18" s="1"/>
  <c r="O171" i="18"/>
  <c r="N171" i="18"/>
  <c r="I171" i="18"/>
  <c r="H171" i="18"/>
  <c r="F171" i="18"/>
  <c r="T170" i="18"/>
  <c r="O170" i="18"/>
  <c r="N170" i="18"/>
  <c r="I170" i="18"/>
  <c r="H170" i="18"/>
  <c r="F170" i="18"/>
  <c r="T169" i="18"/>
  <c r="O169" i="18"/>
  <c r="N169" i="18"/>
  <c r="I169" i="18"/>
  <c r="H169" i="18"/>
  <c r="F169" i="18"/>
  <c r="T168" i="18"/>
  <c r="O168" i="18"/>
  <c r="N168" i="18"/>
  <c r="I168" i="18"/>
  <c r="H168" i="18"/>
  <c r="F168" i="18"/>
  <c r="T167" i="18"/>
  <c r="U167" i="18" s="1"/>
  <c r="O167" i="18"/>
  <c r="N167" i="18"/>
  <c r="I167" i="18"/>
  <c r="H167" i="18"/>
  <c r="F167" i="18"/>
  <c r="T166" i="18"/>
  <c r="O166" i="18"/>
  <c r="N166" i="18"/>
  <c r="I166" i="18"/>
  <c r="H166" i="18"/>
  <c r="F166" i="18"/>
  <c r="T165" i="18"/>
  <c r="O165" i="18"/>
  <c r="N165" i="18"/>
  <c r="I165" i="18"/>
  <c r="H165" i="18"/>
  <c r="F165" i="18"/>
  <c r="T164" i="18"/>
  <c r="O164" i="18"/>
  <c r="N164" i="18"/>
  <c r="I164" i="18"/>
  <c r="U164" i="18" s="1"/>
  <c r="H164" i="18"/>
  <c r="F164" i="18"/>
  <c r="T163" i="18"/>
  <c r="O163" i="18"/>
  <c r="N163" i="18"/>
  <c r="I163" i="18"/>
  <c r="U163" i="18" s="1"/>
  <c r="H163" i="18"/>
  <c r="F163" i="18"/>
  <c r="T162" i="18"/>
  <c r="U162" i="18" s="1"/>
  <c r="O162" i="18"/>
  <c r="N162" i="18"/>
  <c r="I162" i="18"/>
  <c r="H162" i="18"/>
  <c r="F162" i="18"/>
  <c r="T161" i="18"/>
  <c r="O161" i="18"/>
  <c r="N161" i="18"/>
  <c r="I161" i="18"/>
  <c r="H161" i="18"/>
  <c r="F161" i="18"/>
  <c r="T160" i="18"/>
  <c r="O160" i="18"/>
  <c r="N160" i="18"/>
  <c r="I160" i="18"/>
  <c r="H160" i="18"/>
  <c r="F160" i="18"/>
  <c r="U159" i="18"/>
  <c r="T159" i="18"/>
  <c r="O159" i="18"/>
  <c r="N159" i="18"/>
  <c r="I159" i="18"/>
  <c r="H159" i="18"/>
  <c r="F159" i="18"/>
  <c r="T158" i="18"/>
  <c r="O158" i="18"/>
  <c r="N158" i="18"/>
  <c r="I158" i="18"/>
  <c r="H158" i="18"/>
  <c r="F158" i="18"/>
  <c r="T157" i="18"/>
  <c r="U157" i="18" s="1"/>
  <c r="O157" i="18"/>
  <c r="N157" i="18"/>
  <c r="I157" i="18"/>
  <c r="H157" i="18"/>
  <c r="F157" i="18"/>
  <c r="T156" i="18"/>
  <c r="O156" i="18"/>
  <c r="N156" i="18"/>
  <c r="I156" i="18"/>
  <c r="U156" i="18" s="1"/>
  <c r="H156" i="18"/>
  <c r="F156" i="18"/>
  <c r="T155" i="18"/>
  <c r="U155" i="18" s="1"/>
  <c r="O155" i="18"/>
  <c r="N155" i="18"/>
  <c r="I155" i="18"/>
  <c r="H155" i="18"/>
  <c r="F155" i="18"/>
  <c r="T154" i="18"/>
  <c r="U154" i="18" s="1"/>
  <c r="O154" i="18"/>
  <c r="N154" i="18"/>
  <c r="I154" i="18"/>
  <c r="H154" i="18"/>
  <c r="F154" i="18"/>
  <c r="T153" i="18"/>
  <c r="O153" i="18"/>
  <c r="N153" i="18"/>
  <c r="I153" i="18"/>
  <c r="H153" i="18"/>
  <c r="F153" i="18"/>
  <c r="T152" i="18"/>
  <c r="U152" i="18" s="1"/>
  <c r="O152" i="18"/>
  <c r="N152" i="18"/>
  <c r="I152" i="18"/>
  <c r="H152" i="18"/>
  <c r="F152" i="18"/>
  <c r="T151" i="18"/>
  <c r="U151" i="18" s="1"/>
  <c r="O151" i="18"/>
  <c r="N151" i="18"/>
  <c r="I151" i="18"/>
  <c r="H151" i="18"/>
  <c r="F151" i="18"/>
  <c r="T150" i="18"/>
  <c r="O150" i="18"/>
  <c r="N150" i="18"/>
  <c r="I150" i="18"/>
  <c r="U150" i="18" s="1"/>
  <c r="H150" i="18"/>
  <c r="F150" i="18"/>
  <c r="T149" i="18"/>
  <c r="U149" i="18" s="1"/>
  <c r="O149" i="18"/>
  <c r="N149" i="18"/>
  <c r="I149" i="18"/>
  <c r="H149" i="18"/>
  <c r="F149" i="18"/>
  <c r="T148" i="18"/>
  <c r="U148" i="18" s="1"/>
  <c r="O148" i="18"/>
  <c r="N148" i="18"/>
  <c r="I148" i="18"/>
  <c r="H148" i="18"/>
  <c r="F148" i="18"/>
  <c r="U147" i="18"/>
  <c r="T147" i="18"/>
  <c r="O147" i="18"/>
  <c r="N147" i="18"/>
  <c r="I147" i="18"/>
  <c r="H147" i="18"/>
  <c r="F147" i="18"/>
  <c r="T146" i="18"/>
  <c r="O146" i="18"/>
  <c r="N146" i="18"/>
  <c r="I146" i="18"/>
  <c r="U146" i="18" s="1"/>
  <c r="H146" i="18"/>
  <c r="F146" i="18"/>
  <c r="T145" i="18"/>
  <c r="U145" i="18" s="1"/>
  <c r="O145" i="18"/>
  <c r="N145" i="18"/>
  <c r="I145" i="18"/>
  <c r="H145" i="18"/>
  <c r="F145" i="18"/>
  <c r="T144" i="18"/>
  <c r="O144" i="18"/>
  <c r="N144" i="18"/>
  <c r="I144" i="18"/>
  <c r="U144" i="18" s="1"/>
  <c r="H144" i="18"/>
  <c r="F144" i="18"/>
  <c r="U143" i="18"/>
  <c r="T143" i="18"/>
  <c r="O143" i="18"/>
  <c r="N143" i="18"/>
  <c r="I143" i="18"/>
  <c r="H143" i="18"/>
  <c r="F143" i="18"/>
  <c r="T142" i="18"/>
  <c r="U142" i="18" s="1"/>
  <c r="O142" i="18"/>
  <c r="N142" i="18"/>
  <c r="I142" i="18"/>
  <c r="H142" i="18"/>
  <c r="F142" i="18"/>
  <c r="T141" i="18"/>
  <c r="O141" i="18"/>
  <c r="N141" i="18"/>
  <c r="I141" i="18"/>
  <c r="H141" i="18"/>
  <c r="F141" i="18"/>
  <c r="T140" i="18"/>
  <c r="O140" i="18"/>
  <c r="N140" i="18"/>
  <c r="I140" i="18"/>
  <c r="U140" i="18" s="1"/>
  <c r="H140" i="18"/>
  <c r="F140" i="18"/>
  <c r="T139" i="18"/>
  <c r="U139" i="18" s="1"/>
  <c r="O139" i="18"/>
  <c r="N139" i="18"/>
  <c r="I139" i="18"/>
  <c r="H139" i="18"/>
  <c r="F139" i="18"/>
  <c r="T138" i="18"/>
  <c r="U138" i="18" s="1"/>
  <c r="O138" i="18"/>
  <c r="N138" i="18"/>
  <c r="I138" i="18"/>
  <c r="H138" i="18"/>
  <c r="F138" i="18"/>
  <c r="T137" i="18"/>
  <c r="O137" i="18"/>
  <c r="N137" i="18"/>
  <c r="I137" i="18"/>
  <c r="H137" i="18"/>
  <c r="F137" i="18"/>
  <c r="T136" i="18"/>
  <c r="U136" i="18" s="1"/>
  <c r="O136" i="18"/>
  <c r="N136" i="18"/>
  <c r="I136" i="18"/>
  <c r="H136" i="18"/>
  <c r="F136" i="18"/>
  <c r="T135" i="18"/>
  <c r="U135" i="18" s="1"/>
  <c r="O135" i="18"/>
  <c r="N135" i="18"/>
  <c r="I135" i="18"/>
  <c r="H135" i="18"/>
  <c r="F135" i="18"/>
  <c r="T134" i="18"/>
  <c r="O134" i="18"/>
  <c r="N134" i="18"/>
  <c r="I134" i="18"/>
  <c r="U134" i="18" s="1"/>
  <c r="H134" i="18"/>
  <c r="F134" i="18"/>
  <c r="T133" i="18"/>
  <c r="U133" i="18" s="1"/>
  <c r="O133" i="18"/>
  <c r="N133" i="18"/>
  <c r="I133" i="18"/>
  <c r="H133" i="18"/>
  <c r="F133" i="18"/>
  <c r="T132" i="18"/>
  <c r="O132" i="18"/>
  <c r="N132" i="18"/>
  <c r="I132" i="18"/>
  <c r="U132" i="18" s="1"/>
  <c r="H132" i="18"/>
  <c r="F132" i="18"/>
  <c r="U131" i="18"/>
  <c r="T131" i="18"/>
  <c r="O131" i="18"/>
  <c r="N131" i="18"/>
  <c r="I131" i="18"/>
  <c r="H131" i="18"/>
  <c r="F131" i="18"/>
  <c r="T130" i="18"/>
  <c r="U130" i="18" s="1"/>
  <c r="O130" i="18"/>
  <c r="N130" i="18"/>
  <c r="I130" i="18"/>
  <c r="H130" i="18"/>
  <c r="F130" i="18"/>
  <c r="T129" i="18"/>
  <c r="O129" i="18"/>
  <c r="N129" i="18"/>
  <c r="I129" i="18"/>
  <c r="H129" i="18"/>
  <c r="F129" i="18"/>
  <c r="T128" i="18"/>
  <c r="O128" i="18"/>
  <c r="N128" i="18"/>
  <c r="I128" i="18"/>
  <c r="U128" i="18" s="1"/>
  <c r="H128" i="18"/>
  <c r="F128" i="18"/>
  <c r="T127" i="18"/>
  <c r="U127" i="18" s="1"/>
  <c r="O127" i="18"/>
  <c r="N127" i="18"/>
  <c r="I127" i="18"/>
  <c r="H127" i="18"/>
  <c r="F127" i="18"/>
  <c r="T126" i="18"/>
  <c r="O126" i="18"/>
  <c r="N126" i="18"/>
  <c r="I126" i="18"/>
  <c r="U126" i="18" s="1"/>
  <c r="H126" i="18"/>
  <c r="F126" i="18"/>
  <c r="T125" i="18"/>
  <c r="U125" i="18" s="1"/>
  <c r="O125" i="18"/>
  <c r="N125" i="18"/>
  <c r="I125" i="18"/>
  <c r="H125" i="18"/>
  <c r="F125" i="18"/>
  <c r="T124" i="18"/>
  <c r="U124" i="18" s="1"/>
  <c r="O124" i="18"/>
  <c r="N124" i="18"/>
  <c r="I124" i="18"/>
  <c r="H124" i="18"/>
  <c r="F124" i="18"/>
  <c r="U123" i="18"/>
  <c r="T123" i="18"/>
  <c r="O123" i="18"/>
  <c r="N123" i="18"/>
  <c r="I123" i="18"/>
  <c r="H123" i="18"/>
  <c r="F123" i="18"/>
  <c r="T122" i="18"/>
  <c r="U122" i="18" s="1"/>
  <c r="O122" i="18"/>
  <c r="N122" i="18"/>
  <c r="I122" i="18"/>
  <c r="H122" i="18"/>
  <c r="F122" i="18"/>
  <c r="T121" i="18"/>
  <c r="O121" i="18"/>
  <c r="N121" i="18"/>
  <c r="I121" i="18"/>
  <c r="H121" i="18"/>
  <c r="F121" i="18"/>
  <c r="U120" i="18"/>
  <c r="T120" i="18"/>
  <c r="O120" i="18"/>
  <c r="N120" i="18"/>
  <c r="I120" i="18"/>
  <c r="H120" i="18"/>
  <c r="F120" i="18"/>
  <c r="T119" i="18"/>
  <c r="U119" i="18" s="1"/>
  <c r="O119" i="18"/>
  <c r="N119" i="18"/>
  <c r="I119" i="18"/>
  <c r="H119" i="18"/>
  <c r="F119" i="18"/>
  <c r="T118" i="18"/>
  <c r="O118" i="18"/>
  <c r="N118" i="18"/>
  <c r="I118" i="18"/>
  <c r="H118" i="18"/>
  <c r="F118" i="18"/>
  <c r="T117" i="18"/>
  <c r="U117" i="18" s="1"/>
  <c r="O117" i="18"/>
  <c r="N117" i="18"/>
  <c r="I117" i="18"/>
  <c r="H117" i="18"/>
  <c r="F117" i="18"/>
  <c r="T116" i="18"/>
  <c r="U116" i="18" s="1"/>
  <c r="O116" i="18"/>
  <c r="N116" i="18"/>
  <c r="I116" i="18"/>
  <c r="H116" i="18"/>
  <c r="F116" i="18"/>
  <c r="T115" i="18"/>
  <c r="O115" i="18"/>
  <c r="N115" i="18"/>
  <c r="I115" i="18"/>
  <c r="U115" i="18" s="1"/>
  <c r="H115" i="18"/>
  <c r="F115" i="18"/>
  <c r="T114" i="18"/>
  <c r="U114" i="18" s="1"/>
  <c r="O114" i="18"/>
  <c r="N114" i="18"/>
  <c r="I114" i="18"/>
  <c r="H114" i="18"/>
  <c r="F114" i="18"/>
  <c r="T113" i="18"/>
  <c r="O113" i="18"/>
  <c r="N113" i="18"/>
  <c r="I113" i="18"/>
  <c r="H113" i="18"/>
  <c r="F113" i="18"/>
  <c r="T112" i="18"/>
  <c r="O112" i="18"/>
  <c r="N112" i="18"/>
  <c r="I112" i="18"/>
  <c r="U112" i="18" s="1"/>
  <c r="H112" i="18"/>
  <c r="F112" i="18"/>
  <c r="T111" i="18"/>
  <c r="U111" i="18" s="1"/>
  <c r="O111" i="18"/>
  <c r="N111" i="18"/>
  <c r="I111" i="18"/>
  <c r="H111" i="18"/>
  <c r="F111" i="18"/>
  <c r="T110" i="18"/>
  <c r="O110" i="18"/>
  <c r="N110" i="18"/>
  <c r="I110" i="18"/>
  <c r="H110" i="18"/>
  <c r="F110" i="18"/>
  <c r="T109" i="18"/>
  <c r="U109" i="18" s="1"/>
  <c r="O109" i="18"/>
  <c r="N109" i="18"/>
  <c r="I109" i="18"/>
  <c r="H109" i="18"/>
  <c r="F109" i="18"/>
  <c r="T108" i="18"/>
  <c r="U108" i="18" s="1"/>
  <c r="O108" i="18"/>
  <c r="N108" i="18"/>
  <c r="I108" i="18"/>
  <c r="H108" i="18"/>
  <c r="F108" i="18"/>
  <c r="U107" i="18"/>
  <c r="T107" i="18"/>
  <c r="O107" i="18"/>
  <c r="N107" i="18"/>
  <c r="I107" i="18"/>
  <c r="H107" i="18"/>
  <c r="F107" i="18"/>
  <c r="T106" i="18"/>
  <c r="O106" i="18"/>
  <c r="N106" i="18"/>
  <c r="I106" i="18"/>
  <c r="H106" i="18"/>
  <c r="F106" i="18"/>
  <c r="T105" i="18"/>
  <c r="O105" i="18"/>
  <c r="N105" i="18"/>
  <c r="I105" i="18"/>
  <c r="H105" i="18"/>
  <c r="F105" i="18"/>
  <c r="U104" i="18"/>
  <c r="T104" i="18"/>
  <c r="O104" i="18"/>
  <c r="N104" i="18"/>
  <c r="I104" i="18"/>
  <c r="H104" i="18"/>
  <c r="F104" i="18"/>
  <c r="T103" i="18"/>
  <c r="U103" i="18" s="1"/>
  <c r="O103" i="18"/>
  <c r="N103" i="18"/>
  <c r="I103" i="18"/>
  <c r="H103" i="18"/>
  <c r="F103" i="18"/>
  <c r="T102" i="18"/>
  <c r="U102" i="18" s="1"/>
  <c r="O102" i="18"/>
  <c r="N102" i="18"/>
  <c r="I102" i="18"/>
  <c r="H102" i="18"/>
  <c r="F102" i="18"/>
  <c r="T101" i="18"/>
  <c r="O101" i="18"/>
  <c r="N101" i="18"/>
  <c r="I101" i="18"/>
  <c r="H101" i="18"/>
  <c r="F101" i="18"/>
  <c r="T100" i="18"/>
  <c r="U100" i="18" s="1"/>
  <c r="O100" i="18"/>
  <c r="N100" i="18"/>
  <c r="I100" i="18"/>
  <c r="H100" i="18"/>
  <c r="F100" i="18"/>
  <c r="T99" i="18"/>
  <c r="U99" i="18" s="1"/>
  <c r="O99" i="18"/>
  <c r="N99" i="18"/>
  <c r="I99" i="18"/>
  <c r="H99" i="18"/>
  <c r="F99" i="18"/>
  <c r="T98" i="18"/>
  <c r="O98" i="18"/>
  <c r="N98" i="18"/>
  <c r="I98" i="18"/>
  <c r="H98" i="18"/>
  <c r="F98" i="18"/>
  <c r="T97" i="18"/>
  <c r="U97" i="18" s="1"/>
  <c r="O97" i="18"/>
  <c r="N97" i="18"/>
  <c r="I97" i="18"/>
  <c r="H97" i="18"/>
  <c r="F97" i="18"/>
  <c r="U96" i="18"/>
  <c r="T96" i="18"/>
  <c r="O96" i="18"/>
  <c r="N96" i="18"/>
  <c r="I96" i="18"/>
  <c r="H96" i="18"/>
  <c r="F96" i="18"/>
  <c r="T95" i="18"/>
  <c r="O95" i="18"/>
  <c r="N95" i="18"/>
  <c r="I95" i="18"/>
  <c r="U95" i="18" s="1"/>
  <c r="H95" i="18"/>
  <c r="F95" i="18"/>
  <c r="T94" i="18"/>
  <c r="U94" i="18" s="1"/>
  <c r="O94" i="18"/>
  <c r="N94" i="18"/>
  <c r="I94" i="18"/>
  <c r="H94" i="18"/>
  <c r="F94" i="18"/>
  <c r="T93" i="18"/>
  <c r="O93" i="18"/>
  <c r="N93" i="18"/>
  <c r="I93" i="18"/>
  <c r="H93" i="18"/>
  <c r="F93" i="18"/>
  <c r="T92" i="18"/>
  <c r="U92" i="18" s="1"/>
  <c r="O92" i="18"/>
  <c r="N92" i="18"/>
  <c r="I92" i="18"/>
  <c r="H92" i="18"/>
  <c r="F92" i="18"/>
  <c r="T91" i="18"/>
  <c r="U91" i="18" s="1"/>
  <c r="O91" i="18"/>
  <c r="N91" i="18"/>
  <c r="I91" i="18"/>
  <c r="H91" i="18"/>
  <c r="F91" i="18"/>
  <c r="T90" i="18"/>
  <c r="O90" i="18"/>
  <c r="N90" i="18"/>
  <c r="I90" i="18"/>
  <c r="H90" i="18"/>
  <c r="F90" i="18"/>
  <c r="T89" i="18"/>
  <c r="U89" i="18" s="1"/>
  <c r="O89" i="18"/>
  <c r="N89" i="18"/>
  <c r="I89" i="18"/>
  <c r="H89" i="18"/>
  <c r="F89" i="18"/>
  <c r="T88" i="18"/>
  <c r="O88" i="18"/>
  <c r="N88" i="18"/>
  <c r="I88" i="18"/>
  <c r="U88" i="18" s="1"/>
  <c r="H88" i="18"/>
  <c r="F88" i="18"/>
  <c r="U87" i="18"/>
  <c r="T87" i="18"/>
  <c r="O87" i="18"/>
  <c r="N87" i="18"/>
  <c r="I87" i="18"/>
  <c r="H87" i="18"/>
  <c r="F87" i="18"/>
  <c r="T86" i="18"/>
  <c r="U86" i="18" s="1"/>
  <c r="O86" i="18"/>
  <c r="N86" i="18"/>
  <c r="I86" i="18"/>
  <c r="H86" i="18"/>
  <c r="F86" i="18"/>
  <c r="T85" i="18"/>
  <c r="O85" i="18"/>
  <c r="N85" i="18"/>
  <c r="I85" i="18"/>
  <c r="H85" i="18"/>
  <c r="F85" i="18"/>
  <c r="T84" i="18"/>
  <c r="U84" i="18" s="1"/>
  <c r="O84" i="18"/>
  <c r="N84" i="18"/>
  <c r="I84" i="18"/>
  <c r="H84" i="18"/>
  <c r="F84" i="18"/>
  <c r="T83" i="18"/>
  <c r="U83" i="18" s="1"/>
  <c r="O83" i="18"/>
  <c r="N83" i="18"/>
  <c r="I83" i="18"/>
  <c r="H83" i="18"/>
  <c r="F83" i="18"/>
  <c r="T82" i="18"/>
  <c r="O82" i="18"/>
  <c r="N82" i="18"/>
  <c r="I82" i="18"/>
  <c r="H82" i="18"/>
  <c r="F82" i="18"/>
  <c r="T81" i="18"/>
  <c r="U81" i="18" s="1"/>
  <c r="O81" i="18"/>
  <c r="N81" i="18"/>
  <c r="I81" i="18"/>
  <c r="H81" i="18"/>
  <c r="F81" i="18"/>
  <c r="U80" i="18"/>
  <c r="T80" i="18"/>
  <c r="O80" i="18"/>
  <c r="N80" i="18"/>
  <c r="I80" i="18"/>
  <c r="H80" i="18"/>
  <c r="F80" i="18"/>
  <c r="T79" i="18"/>
  <c r="O79" i="18"/>
  <c r="N79" i="18"/>
  <c r="I79" i="18"/>
  <c r="U79" i="18" s="1"/>
  <c r="H79" i="18"/>
  <c r="F79" i="18"/>
  <c r="T78" i="18"/>
  <c r="U78" i="18" s="1"/>
  <c r="O78" i="18"/>
  <c r="N78" i="18"/>
  <c r="I78" i="18"/>
  <c r="H78" i="18"/>
  <c r="F78" i="18"/>
  <c r="T77" i="18"/>
  <c r="O77" i="18"/>
  <c r="N77" i="18"/>
  <c r="I77" i="18"/>
  <c r="H77" i="18"/>
  <c r="F77" i="18"/>
  <c r="T76" i="18"/>
  <c r="U76" i="18" s="1"/>
  <c r="O76" i="18"/>
  <c r="N76" i="18"/>
  <c r="I76" i="18"/>
  <c r="H76" i="18"/>
  <c r="F76" i="18"/>
  <c r="T75" i="18"/>
  <c r="U75" i="18" s="1"/>
  <c r="O75" i="18"/>
  <c r="N75" i="18"/>
  <c r="I75" i="18"/>
  <c r="H75" i="18"/>
  <c r="F75" i="18"/>
  <c r="T74" i="18"/>
  <c r="O74" i="18"/>
  <c r="N74" i="18"/>
  <c r="I74" i="18"/>
  <c r="H74" i="18"/>
  <c r="F74" i="18"/>
  <c r="T73" i="18"/>
  <c r="U73" i="18" s="1"/>
  <c r="O73" i="18"/>
  <c r="N73" i="18"/>
  <c r="I73" i="18"/>
  <c r="H73" i="18"/>
  <c r="F73" i="18"/>
  <c r="T72" i="18"/>
  <c r="O72" i="18"/>
  <c r="N72" i="18"/>
  <c r="I72" i="18"/>
  <c r="U72" i="18" s="1"/>
  <c r="H72" i="18"/>
  <c r="F72" i="18"/>
  <c r="U71" i="18"/>
  <c r="T71" i="18"/>
  <c r="O71" i="18"/>
  <c r="N71" i="18"/>
  <c r="I71" i="18"/>
  <c r="H71" i="18"/>
  <c r="F71" i="18"/>
  <c r="T70" i="18"/>
  <c r="U70" i="18" s="1"/>
  <c r="O70" i="18"/>
  <c r="N70" i="18"/>
  <c r="I70" i="18"/>
  <c r="H70" i="18"/>
  <c r="F70" i="18"/>
  <c r="T69" i="18"/>
  <c r="O69" i="18"/>
  <c r="N69" i="18"/>
  <c r="I69" i="18"/>
  <c r="H69" i="18"/>
  <c r="F69" i="18"/>
  <c r="T68" i="18"/>
  <c r="U68" i="18" s="1"/>
  <c r="O68" i="18"/>
  <c r="N68" i="18"/>
  <c r="I68" i="18"/>
  <c r="H68" i="18"/>
  <c r="F68" i="18"/>
  <c r="T67" i="18"/>
  <c r="U67" i="18" s="1"/>
  <c r="O67" i="18"/>
  <c r="N67" i="18"/>
  <c r="I67" i="18"/>
  <c r="H67" i="18"/>
  <c r="F67" i="18"/>
  <c r="T66" i="18"/>
  <c r="O66" i="18"/>
  <c r="N66" i="18"/>
  <c r="I66" i="18"/>
  <c r="U66" i="18" s="1"/>
  <c r="H66" i="18"/>
  <c r="F66" i="18"/>
  <c r="T65" i="18"/>
  <c r="U65" i="18" s="1"/>
  <c r="O65" i="18"/>
  <c r="N65" i="18"/>
  <c r="I65" i="18"/>
  <c r="H65" i="18"/>
  <c r="F65" i="18"/>
  <c r="U64" i="18"/>
  <c r="T64" i="18"/>
  <c r="O64" i="18"/>
  <c r="N64" i="18"/>
  <c r="I64" i="18"/>
  <c r="H64" i="18"/>
  <c r="F64" i="18"/>
  <c r="T63" i="18"/>
  <c r="O63" i="18"/>
  <c r="N63" i="18"/>
  <c r="I63" i="18"/>
  <c r="U63" i="18" s="1"/>
  <c r="H63" i="18"/>
  <c r="F63" i="18"/>
  <c r="T62" i="18"/>
  <c r="U62" i="18" s="1"/>
  <c r="O62" i="18"/>
  <c r="N62" i="18"/>
  <c r="I62" i="18"/>
  <c r="H62" i="18"/>
  <c r="F62" i="18"/>
  <c r="T61" i="18"/>
  <c r="O61" i="18"/>
  <c r="N61" i="18"/>
  <c r="I61" i="18"/>
  <c r="H61" i="18"/>
  <c r="F61" i="18"/>
  <c r="U60" i="18"/>
  <c r="T60" i="18"/>
  <c r="O60" i="18"/>
  <c r="N60" i="18"/>
  <c r="I60" i="18"/>
  <c r="H60" i="18"/>
  <c r="F60" i="18"/>
  <c r="T59" i="18"/>
  <c r="U59" i="18" s="1"/>
  <c r="O59" i="18"/>
  <c r="N59" i="18"/>
  <c r="I59" i="18"/>
  <c r="H59" i="18"/>
  <c r="F59" i="18"/>
  <c r="T58" i="18"/>
  <c r="U58" i="18" s="1"/>
  <c r="O58" i="18"/>
  <c r="N58" i="18"/>
  <c r="I58" i="18"/>
  <c r="H58" i="18"/>
  <c r="F58" i="18"/>
  <c r="T57" i="18"/>
  <c r="O57" i="18"/>
  <c r="N57" i="18"/>
  <c r="I57" i="18"/>
  <c r="H57" i="18"/>
  <c r="F57" i="18"/>
  <c r="T56" i="18"/>
  <c r="U56" i="18" s="1"/>
  <c r="O56" i="18"/>
  <c r="N56" i="18"/>
  <c r="I56" i="18"/>
  <c r="H56" i="18"/>
  <c r="F56" i="18"/>
  <c r="T55" i="18"/>
  <c r="U55" i="18" s="1"/>
  <c r="O55" i="18"/>
  <c r="N55" i="18"/>
  <c r="I55" i="18"/>
  <c r="H55" i="18"/>
  <c r="F55" i="18"/>
  <c r="T54" i="18"/>
  <c r="O54" i="18"/>
  <c r="N54" i="18"/>
  <c r="I54" i="18"/>
  <c r="U54" i="18" s="1"/>
  <c r="H54" i="18"/>
  <c r="F54" i="18"/>
  <c r="T53" i="18"/>
  <c r="U53" i="18" s="1"/>
  <c r="O53" i="18"/>
  <c r="N53" i="18"/>
  <c r="I53" i="18"/>
  <c r="H53" i="18"/>
  <c r="F53" i="18"/>
  <c r="T52" i="18"/>
  <c r="U52" i="18" s="1"/>
  <c r="O52" i="18"/>
  <c r="N52" i="18"/>
  <c r="I52" i="18"/>
  <c r="H52" i="18"/>
  <c r="F52" i="18"/>
  <c r="U51" i="18"/>
  <c r="T51" i="18"/>
  <c r="O51" i="18"/>
  <c r="N51" i="18"/>
  <c r="I51" i="18"/>
  <c r="H51" i="18"/>
  <c r="F51" i="18"/>
  <c r="T50" i="18"/>
  <c r="O50" i="18"/>
  <c r="N50" i="18"/>
  <c r="I50" i="18"/>
  <c r="H50" i="18"/>
  <c r="F50" i="18"/>
  <c r="T49" i="18"/>
  <c r="O49" i="18"/>
  <c r="N49" i="18"/>
  <c r="I49" i="18"/>
  <c r="H49" i="18"/>
  <c r="F49" i="18"/>
  <c r="T48" i="18"/>
  <c r="U48" i="18" s="1"/>
  <c r="O48" i="18"/>
  <c r="N48" i="18"/>
  <c r="I48" i="18"/>
  <c r="H48" i="18"/>
  <c r="F48" i="18"/>
  <c r="T47" i="18"/>
  <c r="U47" i="18" s="1"/>
  <c r="O47" i="18"/>
  <c r="N47" i="18"/>
  <c r="I47" i="18"/>
  <c r="H47" i="18"/>
  <c r="F47" i="18"/>
  <c r="T46" i="18"/>
  <c r="O46" i="18"/>
  <c r="N46" i="18"/>
  <c r="I46" i="18"/>
  <c r="H46" i="18"/>
  <c r="F46" i="18"/>
  <c r="T45" i="18"/>
  <c r="U45" i="18" s="1"/>
  <c r="O45" i="18"/>
  <c r="N45" i="18"/>
  <c r="I45" i="18"/>
  <c r="H45" i="18"/>
  <c r="F45" i="18"/>
  <c r="T44" i="18"/>
  <c r="O44" i="18"/>
  <c r="N44" i="18"/>
  <c r="I44" i="18"/>
  <c r="H44" i="18"/>
  <c r="F44" i="18"/>
  <c r="T43" i="18"/>
  <c r="U43" i="18" s="1"/>
  <c r="O43" i="18"/>
  <c r="N43" i="18"/>
  <c r="I43" i="18"/>
  <c r="H43" i="18"/>
  <c r="F43" i="18"/>
  <c r="T42" i="18"/>
  <c r="O42" i="18"/>
  <c r="N42" i="18"/>
  <c r="I42" i="18"/>
  <c r="U42" i="18" s="1"/>
  <c r="H42" i="18"/>
  <c r="F42" i="18"/>
  <c r="T41" i="18"/>
  <c r="U41" i="18" s="1"/>
  <c r="O41" i="18"/>
  <c r="N41" i="18"/>
  <c r="I41" i="18"/>
  <c r="H41" i="18"/>
  <c r="F41" i="18"/>
  <c r="T40" i="18"/>
  <c r="O40" i="18"/>
  <c r="N40" i="18"/>
  <c r="I40" i="18"/>
  <c r="H40" i="18"/>
  <c r="F40" i="18"/>
  <c r="U39" i="18"/>
  <c r="T39" i="18"/>
  <c r="O39" i="18"/>
  <c r="N39" i="18"/>
  <c r="I39" i="18"/>
  <c r="H39" i="18"/>
  <c r="F39" i="18"/>
  <c r="T38" i="18"/>
  <c r="U38" i="18" s="1"/>
  <c r="O38" i="18"/>
  <c r="N38" i="18"/>
  <c r="I38" i="18"/>
  <c r="H38" i="18"/>
  <c r="F38" i="18"/>
  <c r="T37" i="18"/>
  <c r="O37" i="18"/>
  <c r="N37" i="18"/>
  <c r="I37" i="18"/>
  <c r="H37" i="18"/>
  <c r="F37" i="18"/>
  <c r="T36" i="18"/>
  <c r="U36" i="18" s="1"/>
  <c r="O36" i="18"/>
  <c r="N36" i="18"/>
  <c r="I36" i="18"/>
  <c r="H36" i="18"/>
  <c r="F36" i="18"/>
  <c r="T35" i="18"/>
  <c r="O35" i="18"/>
  <c r="N35" i="18"/>
  <c r="I35" i="18"/>
  <c r="U35" i="18" s="1"/>
  <c r="H35" i="18"/>
  <c r="F35" i="18"/>
  <c r="T34" i="18"/>
  <c r="U34" i="18" s="1"/>
  <c r="O34" i="18"/>
  <c r="N34" i="18"/>
  <c r="I34" i="18"/>
  <c r="H34" i="18"/>
  <c r="F34" i="18"/>
  <c r="T33" i="18"/>
  <c r="O33" i="18"/>
  <c r="N33" i="18"/>
  <c r="I33" i="18"/>
  <c r="H33" i="18"/>
  <c r="F33" i="18"/>
  <c r="T32" i="18"/>
  <c r="U32" i="18" s="1"/>
  <c r="O32" i="18"/>
  <c r="N32" i="18"/>
  <c r="I32" i="18"/>
  <c r="H32" i="18"/>
  <c r="F32" i="18"/>
  <c r="T31" i="18"/>
  <c r="U31" i="18" s="1"/>
  <c r="O31" i="18"/>
  <c r="N31" i="18"/>
  <c r="I31" i="18"/>
  <c r="H31" i="18"/>
  <c r="F31" i="18"/>
  <c r="T30" i="18"/>
  <c r="O30" i="18"/>
  <c r="N30" i="18"/>
  <c r="I30" i="18"/>
  <c r="H30" i="18"/>
  <c r="T29" i="18"/>
  <c r="O29" i="18"/>
  <c r="N29" i="18"/>
  <c r="I29" i="18"/>
  <c r="H29" i="18"/>
  <c r="F29" i="18"/>
  <c r="T28" i="18"/>
  <c r="U28" i="18" s="1"/>
  <c r="O28" i="18"/>
  <c r="N28" i="18"/>
  <c r="I28" i="18"/>
  <c r="H28" i="18"/>
  <c r="F28" i="18"/>
  <c r="T27" i="18"/>
  <c r="O27" i="18"/>
  <c r="N27" i="18"/>
  <c r="I27" i="18"/>
  <c r="H27" i="18"/>
  <c r="F27" i="18"/>
  <c r="U26" i="18"/>
  <c r="T26" i="18"/>
  <c r="O26" i="18"/>
  <c r="N26" i="18"/>
  <c r="I26" i="18"/>
  <c r="H26" i="18"/>
  <c r="F26" i="18"/>
  <c r="T25" i="18"/>
  <c r="U25" i="18" s="1"/>
  <c r="O25" i="18"/>
  <c r="N25" i="18"/>
  <c r="I25" i="18"/>
  <c r="H25" i="18"/>
  <c r="F25" i="18"/>
  <c r="T24" i="18"/>
  <c r="O24" i="18"/>
  <c r="N24" i="18"/>
  <c r="I24" i="18"/>
  <c r="H24" i="18"/>
  <c r="F24" i="18"/>
  <c r="T23" i="18"/>
  <c r="U23" i="18" s="1"/>
  <c r="O23" i="18"/>
  <c r="N23" i="18"/>
  <c r="I23" i="18"/>
  <c r="H23" i="18"/>
  <c r="F23" i="18"/>
  <c r="T22" i="18"/>
  <c r="O22" i="18"/>
  <c r="N22" i="18"/>
  <c r="I22" i="18"/>
  <c r="U22" i="18" s="1"/>
  <c r="H22" i="18"/>
  <c r="F22" i="18"/>
  <c r="T21" i="18"/>
  <c r="U21" i="18" s="1"/>
  <c r="O21" i="18"/>
  <c r="N21" i="18"/>
  <c r="I21" i="18"/>
  <c r="H21" i="18"/>
  <c r="F21" i="18"/>
  <c r="T20" i="18"/>
  <c r="O20" i="18"/>
  <c r="N20" i="18"/>
  <c r="I20" i="18"/>
  <c r="H20" i="18"/>
  <c r="F20" i="18"/>
  <c r="T19" i="18"/>
  <c r="U19" i="18" s="1"/>
  <c r="O19" i="18"/>
  <c r="N19" i="18"/>
  <c r="I19" i="18"/>
  <c r="H19" i="18"/>
  <c r="F19" i="18"/>
  <c r="T18" i="18"/>
  <c r="U18" i="18" s="1"/>
  <c r="O18" i="18"/>
  <c r="N18" i="18"/>
  <c r="I18" i="18"/>
  <c r="H18" i="18"/>
  <c r="F18" i="18"/>
  <c r="T17" i="18"/>
  <c r="O17" i="18"/>
  <c r="N17" i="18"/>
  <c r="I17" i="18"/>
  <c r="H17" i="18"/>
  <c r="F17" i="18"/>
  <c r="T16" i="18"/>
  <c r="U16" i="18" s="1"/>
  <c r="O16" i="18"/>
  <c r="N16" i="18"/>
  <c r="I16" i="18"/>
  <c r="H16" i="18"/>
  <c r="F16" i="18"/>
  <c r="T15" i="18"/>
  <c r="O15" i="18"/>
  <c r="N15" i="18"/>
  <c r="I15" i="18"/>
  <c r="H15" i="18"/>
  <c r="F15" i="18"/>
  <c r="T14" i="18"/>
  <c r="U14" i="18" s="1"/>
  <c r="O14" i="18"/>
  <c r="N14" i="18"/>
  <c r="I14" i="18"/>
  <c r="H14" i="18"/>
  <c r="F14" i="18"/>
  <c r="T13" i="18"/>
  <c r="O13" i="18"/>
  <c r="N13" i="18"/>
  <c r="I13" i="18"/>
  <c r="H13" i="18"/>
  <c r="F13" i="18"/>
  <c r="T12" i="18"/>
  <c r="U12" i="18" s="1"/>
  <c r="O12" i="18"/>
  <c r="N12" i="18"/>
  <c r="I12" i="18"/>
  <c r="H12" i="18"/>
  <c r="F12" i="18"/>
  <c r="T11" i="18"/>
  <c r="O11" i="18"/>
  <c r="N11" i="18"/>
  <c r="I11" i="18"/>
  <c r="H11" i="18"/>
  <c r="F11" i="18"/>
  <c r="T10" i="18"/>
  <c r="O10" i="18"/>
  <c r="N10" i="18"/>
  <c r="I10" i="18"/>
  <c r="U10" i="18" s="1"/>
  <c r="H10" i="18"/>
  <c r="F10" i="18"/>
  <c r="T9" i="18"/>
  <c r="O9" i="18"/>
  <c r="N9" i="18"/>
  <c r="I9" i="18"/>
  <c r="H9" i="18"/>
  <c r="F9" i="18"/>
  <c r="T8" i="18"/>
  <c r="O8" i="18"/>
  <c r="N8" i="18"/>
  <c r="I8" i="18"/>
  <c r="H8" i="18"/>
  <c r="F8" i="18"/>
  <c r="T7" i="18"/>
  <c r="U7" i="18" s="1"/>
  <c r="O7" i="18"/>
  <c r="N7" i="18"/>
  <c r="I7" i="18"/>
  <c r="H7" i="18"/>
  <c r="F7" i="18"/>
  <c r="T6" i="18"/>
  <c r="I6" i="18"/>
  <c r="F6" i="18"/>
  <c r="H6" i="18" s="1"/>
  <c r="E53" i="10"/>
  <c r="F17" i="1"/>
  <c r="F18" i="1"/>
  <c r="F19" i="1"/>
  <c r="F20" i="1"/>
  <c r="F21" i="1"/>
  <c r="F22" i="1"/>
  <c r="F23" i="1"/>
  <c r="F24" i="1"/>
  <c r="C25" i="1"/>
  <c r="U50" i="18" l="1"/>
  <c r="U106" i="18"/>
  <c r="U172" i="18"/>
  <c r="U9" i="18"/>
  <c r="U11" i="18"/>
  <c r="U20" i="18"/>
  <c r="U29" i="18"/>
  <c r="U33" i="18"/>
  <c r="U113" i="18"/>
  <c r="U118" i="18"/>
  <c r="U129" i="18"/>
  <c r="U141" i="18"/>
  <c r="U182" i="18"/>
  <c r="U205" i="18"/>
  <c r="U214" i="18"/>
  <c r="U228" i="18"/>
  <c r="U237" i="18"/>
  <c r="U283" i="18"/>
  <c r="U299" i="18"/>
  <c r="U315" i="18"/>
  <c r="U331" i="18"/>
  <c r="U347" i="18"/>
  <c r="U15" i="18"/>
  <c r="U24" i="18"/>
  <c r="U37" i="18"/>
  <c r="U46" i="18"/>
  <c r="U57" i="18"/>
  <c r="U69" i="18"/>
  <c r="U74" i="18"/>
  <c r="U85" i="18"/>
  <c r="U90" i="18"/>
  <c r="U101" i="18"/>
  <c r="U153" i="18"/>
  <c r="U168" i="18"/>
  <c r="U186" i="18"/>
  <c r="U209" i="18"/>
  <c r="U218" i="18"/>
  <c r="U232" i="18"/>
  <c r="U241" i="18"/>
  <c r="U261" i="18"/>
  <c r="U277" i="18"/>
  <c r="U293" i="18"/>
  <c r="U309" i="18"/>
  <c r="U325" i="18"/>
  <c r="U341" i="18"/>
  <c r="U335" i="18"/>
  <c r="U351" i="18"/>
  <c r="U188" i="18"/>
  <c r="U281" i="18"/>
  <c r="U297" i="18"/>
  <c r="U313" i="18"/>
  <c r="U329" i="18"/>
  <c r="U345" i="18"/>
  <c r="U13" i="18"/>
  <c r="U27" i="18"/>
  <c r="U40" i="18"/>
  <c r="U49" i="18"/>
  <c r="U61" i="18"/>
  <c r="U105" i="18"/>
  <c r="U110" i="18"/>
  <c r="U121" i="18"/>
  <c r="U160" i="18"/>
  <c r="U166" i="18"/>
  <c r="U198" i="18"/>
  <c r="U212" i="18"/>
  <c r="U221" i="18"/>
  <c r="U230" i="18"/>
  <c r="U247" i="18"/>
  <c r="U275" i="18"/>
  <c r="U291" i="18"/>
  <c r="U307" i="18"/>
  <c r="U323" i="18"/>
  <c r="U339" i="18"/>
  <c r="U355" i="18"/>
  <c r="U8" i="18"/>
  <c r="U17" i="18"/>
  <c r="U30" i="18"/>
  <c r="U44" i="18"/>
  <c r="U77" i="18"/>
  <c r="U82" i="18"/>
  <c r="U93" i="18"/>
  <c r="U98" i="18"/>
  <c r="U137" i="18"/>
  <c r="U170" i="18"/>
  <c r="U184" i="18"/>
  <c r="U202" i="18"/>
  <c r="U216" i="18"/>
  <c r="U225" i="18"/>
  <c r="U234" i="18"/>
  <c r="U243" i="18"/>
  <c r="U248" i="18"/>
  <c r="U253" i="18"/>
  <c r="U269" i="18"/>
  <c r="U285" i="18"/>
  <c r="U301" i="18"/>
  <c r="Q270" i="18"/>
  <c r="V270" i="18" s="1"/>
  <c r="Q310" i="18"/>
  <c r="V310" i="18" s="1"/>
  <c r="Q318" i="18"/>
  <c r="V318" i="18" s="1"/>
  <c r="Q321" i="18"/>
  <c r="V321" i="18" s="1"/>
  <c r="Q334" i="18"/>
  <c r="V334" i="18" s="1"/>
  <c r="Q342" i="18"/>
  <c r="V342" i="18" s="1"/>
  <c r="Q350" i="18"/>
  <c r="V350" i="18" s="1"/>
  <c r="Q353" i="18"/>
  <c r="V353" i="18" s="1"/>
  <c r="Q327" i="18"/>
  <c r="V327" i="18" s="1"/>
  <c r="Q335" i="18"/>
  <c r="V335" i="18" s="1"/>
  <c r="Q343" i="18"/>
  <c r="V343" i="18" s="1"/>
  <c r="Q351" i="18"/>
  <c r="V351" i="18" s="1"/>
  <c r="Q355" i="18"/>
  <c r="Q241" i="18"/>
  <c r="V241" i="18" s="1"/>
  <c r="Q243" i="18"/>
  <c r="V243" i="18" s="1"/>
  <c r="Q248" i="18"/>
  <c r="V248" i="18" s="1"/>
  <c r="Q250" i="18"/>
  <c r="V250" i="18" s="1"/>
  <c r="Q266" i="18"/>
  <c r="V266" i="18" s="1"/>
  <c r="Q274" i="18"/>
  <c r="V274" i="18" s="1"/>
  <c r="Q314" i="18"/>
  <c r="V314" i="18" s="1"/>
  <c r="Q317" i="18"/>
  <c r="V317" i="18" s="1"/>
  <c r="Q322" i="18"/>
  <c r="V322" i="18" s="1"/>
  <c r="Q325" i="18"/>
  <c r="V325" i="18" s="1"/>
  <c r="Q16" i="18"/>
  <c r="V16" i="18" s="1"/>
  <c r="Q51" i="18"/>
  <c r="V51" i="18" s="1"/>
  <c r="Q54" i="18"/>
  <c r="V54" i="18" s="1"/>
  <c r="Q105" i="18"/>
  <c r="V105" i="18" s="1"/>
  <c r="Q110" i="18"/>
  <c r="V110" i="18" s="1"/>
  <c r="Q113" i="18"/>
  <c r="V113" i="18" s="1"/>
  <c r="Q118" i="18"/>
  <c r="V118" i="18" s="1"/>
  <c r="Q121" i="18"/>
  <c r="V121" i="18" s="1"/>
  <c r="Q126" i="18"/>
  <c r="V126" i="18" s="1"/>
  <c r="Q129" i="18"/>
  <c r="V129" i="18" s="1"/>
  <c r="Q154" i="18"/>
  <c r="V154" i="18" s="1"/>
  <c r="Q162" i="18"/>
  <c r="V162" i="18" s="1"/>
  <c r="Q166" i="18"/>
  <c r="V166" i="18" s="1"/>
  <c r="Q173" i="18"/>
  <c r="Q221" i="18"/>
  <c r="V221" i="18" s="1"/>
  <c r="Q228" i="18"/>
  <c r="Q237" i="18"/>
  <c r="V237" i="18" s="1"/>
  <c r="Q8" i="18"/>
  <c r="V8" i="18" s="1"/>
  <c r="Q12" i="18"/>
  <c r="V12" i="18" s="1"/>
  <c r="Q14" i="18"/>
  <c r="V14" i="18" s="1"/>
  <c r="Q77" i="18"/>
  <c r="V77" i="18" s="1"/>
  <c r="Q106" i="18"/>
  <c r="V106" i="18" s="1"/>
  <c r="Q109" i="18"/>
  <c r="V109" i="18" s="1"/>
  <c r="Q114" i="18"/>
  <c r="V114" i="18" s="1"/>
  <c r="Q117" i="18"/>
  <c r="V117" i="18" s="1"/>
  <c r="Q122" i="18"/>
  <c r="V122" i="18" s="1"/>
  <c r="Q125" i="18"/>
  <c r="V125" i="18" s="1"/>
  <c r="Q130" i="18"/>
  <c r="V130" i="18" s="1"/>
  <c r="Q136" i="18"/>
  <c r="V136" i="18" s="1"/>
  <c r="Q152" i="18"/>
  <c r="V152" i="18" s="1"/>
  <c r="Q161" i="18"/>
  <c r="Q213" i="18"/>
  <c r="V213" i="18" s="1"/>
  <c r="Q220" i="18"/>
  <c r="V220" i="18" s="1"/>
  <c r="Q234" i="18"/>
  <c r="V234" i="18" s="1"/>
  <c r="Q236" i="18"/>
  <c r="V236" i="18" s="1"/>
  <c r="Q24" i="18"/>
  <c r="Q37" i="18"/>
  <c r="V37" i="18" s="1"/>
  <c r="Q57" i="18"/>
  <c r="V57" i="18" s="1"/>
  <c r="Q63" i="18"/>
  <c r="V63" i="18" s="1"/>
  <c r="Q82" i="18"/>
  <c r="V82" i="18" s="1"/>
  <c r="Q85" i="18"/>
  <c r="V85" i="18" s="1"/>
  <c r="Q140" i="18"/>
  <c r="V140" i="18" s="1"/>
  <c r="Q150" i="18"/>
  <c r="V150" i="18" s="1"/>
  <c r="Q177" i="18"/>
  <c r="Q193" i="18"/>
  <c r="Q205" i="18"/>
  <c r="V205" i="18" s="1"/>
  <c r="Q294" i="18"/>
  <c r="V294" i="18" s="1"/>
  <c r="Q299" i="18"/>
  <c r="V299" i="18" s="1"/>
  <c r="Q21" i="18"/>
  <c r="V21" i="18" s="1"/>
  <c r="Q34" i="18"/>
  <c r="V34" i="18" s="1"/>
  <c r="Q41" i="18"/>
  <c r="V41" i="18" s="1"/>
  <c r="Q45" i="18"/>
  <c r="V45" i="18" s="1"/>
  <c r="Q50" i="18"/>
  <c r="V50" i="18" s="1"/>
  <c r="Q65" i="18"/>
  <c r="V65" i="18" s="1"/>
  <c r="Q81" i="18"/>
  <c r="V81" i="18" s="1"/>
  <c r="Q86" i="18"/>
  <c r="V86" i="18" s="1"/>
  <c r="Q89" i="18"/>
  <c r="V89" i="18" s="1"/>
  <c r="Q97" i="18"/>
  <c r="V97" i="18" s="1"/>
  <c r="Q138" i="18"/>
  <c r="V138" i="18" s="1"/>
  <c r="Q145" i="18"/>
  <c r="V145" i="18" s="1"/>
  <c r="Q165" i="18"/>
  <c r="Q197" i="18"/>
  <c r="Q201" i="18"/>
  <c r="V201" i="18" s="1"/>
  <c r="Q276" i="18"/>
  <c r="V276" i="18" s="1"/>
  <c r="Q277" i="18"/>
  <c r="V277" i="18" s="1"/>
  <c r="Q279" i="18"/>
  <c r="V279" i="18" s="1"/>
  <c r="Q292" i="18"/>
  <c r="V292" i="18" s="1"/>
  <c r="Q306" i="18"/>
  <c r="V306" i="18" s="1"/>
  <c r="Q7" i="18"/>
  <c r="V7" i="18" s="1"/>
  <c r="Q58" i="18"/>
  <c r="V58" i="18" s="1"/>
  <c r="Q70" i="18"/>
  <c r="V70" i="18" s="1"/>
  <c r="Q73" i="18"/>
  <c r="V73" i="18" s="1"/>
  <c r="Q93" i="18"/>
  <c r="V93" i="18" s="1"/>
  <c r="Q98" i="18"/>
  <c r="V98" i="18" s="1"/>
  <c r="Q101" i="18"/>
  <c r="V101" i="18" s="1"/>
  <c r="Q134" i="18"/>
  <c r="V134" i="18" s="1"/>
  <c r="Q137" i="18"/>
  <c r="V137" i="18" s="1"/>
  <c r="Q141" i="18"/>
  <c r="V141" i="18" s="1"/>
  <c r="Q147" i="18"/>
  <c r="V147" i="18" s="1"/>
  <c r="Q158" i="18"/>
  <c r="Q182" i="18"/>
  <c r="V182" i="18" s="1"/>
  <c r="Q189" i="18"/>
  <c r="Q194" i="18"/>
  <c r="V194" i="18" s="1"/>
  <c r="Q196" i="18"/>
  <c r="V196" i="18" s="1"/>
  <c r="Q222" i="18"/>
  <c r="V222" i="18" s="1"/>
  <c r="Q229" i="18"/>
  <c r="V229" i="18" s="1"/>
  <c r="Q233" i="18"/>
  <c r="V233" i="18" s="1"/>
  <c r="Q235" i="18"/>
  <c r="V235" i="18" s="1"/>
  <c r="Q252" i="18"/>
  <c r="V252" i="18" s="1"/>
  <c r="Q260" i="18"/>
  <c r="V260" i="18" s="1"/>
  <c r="Q282" i="18"/>
  <c r="V282" i="18" s="1"/>
  <c r="Q290" i="18"/>
  <c r="V290" i="18" s="1"/>
  <c r="Q298" i="18"/>
  <c r="V298" i="18" s="1"/>
  <c r="Q326" i="18"/>
  <c r="V326" i="18" s="1"/>
  <c r="Q13" i="18"/>
  <c r="V13" i="18" s="1"/>
  <c r="Q22" i="18"/>
  <c r="V22" i="18" s="1"/>
  <c r="Q35" i="18"/>
  <c r="V35" i="18" s="1"/>
  <c r="Q40" i="18"/>
  <c r="V40" i="18" s="1"/>
  <c r="Q52" i="18"/>
  <c r="V52" i="18" s="1"/>
  <c r="Q53" i="18"/>
  <c r="V53" i="18" s="1"/>
  <c r="Q56" i="18"/>
  <c r="V56" i="18" s="1"/>
  <c r="Q62" i="18"/>
  <c r="V62" i="18" s="1"/>
  <c r="Q66" i="18"/>
  <c r="V66" i="18" s="1"/>
  <c r="Q69" i="18"/>
  <c r="V69" i="18" s="1"/>
  <c r="Q102" i="18"/>
  <c r="V102" i="18" s="1"/>
  <c r="Q133" i="18"/>
  <c r="V133" i="18" s="1"/>
  <c r="Q149" i="18"/>
  <c r="V149" i="18" s="1"/>
  <c r="Q153" i="18"/>
  <c r="V153" i="18" s="1"/>
  <c r="Q164" i="18"/>
  <c r="V164" i="18" s="1"/>
  <c r="Q169" i="18"/>
  <c r="Q171" i="18"/>
  <c r="V171" i="18" s="1"/>
  <c r="Q174" i="18"/>
  <c r="V174" i="18" s="1"/>
  <c r="Q181" i="18"/>
  <c r="Q202" i="18"/>
  <c r="V202" i="18" s="1"/>
  <c r="Q204" i="18"/>
  <c r="Q214" i="18"/>
  <c r="V214" i="18" s="1"/>
  <c r="Q225" i="18"/>
  <c r="V225" i="18" s="1"/>
  <c r="Q227" i="18"/>
  <c r="V227" i="18" s="1"/>
  <c r="Q242" i="18"/>
  <c r="V242" i="18" s="1"/>
  <c r="Q262" i="18"/>
  <c r="V262" i="18" s="1"/>
  <c r="Q264" i="18"/>
  <c r="V264" i="18" s="1"/>
  <c r="Q272" i="18"/>
  <c r="V272" i="18" s="1"/>
  <c r="Q278" i="18"/>
  <c r="V278" i="18" s="1"/>
  <c r="Q286" i="18"/>
  <c r="V286" i="18" s="1"/>
  <c r="Q302" i="18"/>
  <c r="V302" i="18" s="1"/>
  <c r="Q305" i="18"/>
  <c r="V305" i="18" s="1"/>
  <c r="Q308" i="18"/>
  <c r="V308" i="18" s="1"/>
  <c r="Q324" i="18"/>
  <c r="V324" i="18" s="1"/>
  <c r="Q338" i="18"/>
  <c r="V338" i="18" s="1"/>
  <c r="Q29" i="18"/>
  <c r="V29" i="18" s="1"/>
  <c r="Q33" i="18"/>
  <c r="V33" i="18" s="1"/>
  <c r="Q42" i="18"/>
  <c r="V42" i="18" s="1"/>
  <c r="Q49" i="18"/>
  <c r="V49" i="18" s="1"/>
  <c r="Q78" i="18"/>
  <c r="V78" i="18" s="1"/>
  <c r="Q94" i="18"/>
  <c r="V94" i="18" s="1"/>
  <c r="Q186" i="18"/>
  <c r="V186" i="18" s="1"/>
  <c r="Q206" i="18"/>
  <c r="V206" i="18" s="1"/>
  <c r="Q218" i="18"/>
  <c r="V218" i="18" s="1"/>
  <c r="Q245" i="18"/>
  <c r="Q253" i="18"/>
  <c r="V253" i="18" s="1"/>
  <c r="Q293" i="18"/>
  <c r="V293" i="18" s="1"/>
  <c r="Q311" i="18"/>
  <c r="V311" i="18" s="1"/>
  <c r="Q319" i="18"/>
  <c r="V319" i="18" s="1"/>
  <c r="Q330" i="18"/>
  <c r="V330" i="18" s="1"/>
  <c r="Q333" i="18"/>
  <c r="V333" i="18" s="1"/>
  <c r="Q339" i="18"/>
  <c r="V339" i="18" s="1"/>
  <c r="Q341" i="18"/>
  <c r="V341" i="18" s="1"/>
  <c r="Q11" i="18"/>
  <c r="V11" i="18" s="1"/>
  <c r="Q23" i="18"/>
  <c r="V23" i="18" s="1"/>
  <c r="Q28" i="18"/>
  <c r="V28" i="18" s="1"/>
  <c r="Q32" i="18"/>
  <c r="V32" i="18" s="1"/>
  <c r="Q43" i="18"/>
  <c r="V43" i="18" s="1"/>
  <c r="Q48" i="18"/>
  <c r="V48" i="18" s="1"/>
  <c r="Q61" i="18"/>
  <c r="V61" i="18" s="1"/>
  <c r="Q67" i="18"/>
  <c r="V67" i="18" s="1"/>
  <c r="Q74" i="18"/>
  <c r="V74" i="18" s="1"/>
  <c r="Q90" i="18"/>
  <c r="V90" i="18" s="1"/>
  <c r="Q103" i="18"/>
  <c r="V103" i="18" s="1"/>
  <c r="Q107" i="18"/>
  <c r="V107" i="18" s="1"/>
  <c r="Q111" i="18"/>
  <c r="V111" i="18" s="1"/>
  <c r="Q115" i="18"/>
  <c r="V115" i="18" s="1"/>
  <c r="Q119" i="18"/>
  <c r="V119" i="18" s="1"/>
  <c r="Q123" i="18"/>
  <c r="V123" i="18" s="1"/>
  <c r="Q127" i="18"/>
  <c r="V127" i="18" s="1"/>
  <c r="Q132" i="18"/>
  <c r="V132" i="18" s="1"/>
  <c r="Q135" i="18"/>
  <c r="V135" i="18" s="1"/>
  <c r="Q142" i="18"/>
  <c r="V142" i="18" s="1"/>
  <c r="Q146" i="18"/>
  <c r="V146" i="18" s="1"/>
  <c r="Q178" i="18"/>
  <c r="V178" i="18" s="1"/>
  <c r="Q185" i="18"/>
  <c r="V185" i="18" s="1"/>
  <c r="Q187" i="18"/>
  <c r="V187" i="18" s="1"/>
  <c r="Q190" i="18"/>
  <c r="V190" i="18" s="1"/>
  <c r="Q198" i="18"/>
  <c r="V198" i="18" s="1"/>
  <c r="Q210" i="18"/>
  <c r="V210" i="18" s="1"/>
  <c r="Q212" i="18"/>
  <c r="V212" i="18" s="1"/>
  <c r="Q217" i="18"/>
  <c r="V217" i="18" s="1"/>
  <c r="Q246" i="18"/>
  <c r="V246" i="18" s="1"/>
  <c r="Q249" i="18"/>
  <c r="Q251" i="18"/>
  <c r="Q254" i="18"/>
  <c r="V254" i="18" s="1"/>
  <c r="Q281" i="18"/>
  <c r="V281" i="18" s="1"/>
  <c r="Q283" i="18"/>
  <c r="V283" i="18" s="1"/>
  <c r="Q288" i="18"/>
  <c r="V288" i="18" s="1"/>
  <c r="Q340" i="18"/>
  <c r="V340" i="18" s="1"/>
  <c r="Q346" i="18"/>
  <c r="V346" i="18" s="1"/>
  <c r="Q349" i="18"/>
  <c r="V349" i="18" s="1"/>
  <c r="Q131" i="18"/>
  <c r="V131" i="18" s="1"/>
  <c r="Q170" i="18"/>
  <c r="V170" i="18" s="1"/>
  <c r="Q209" i="18"/>
  <c r="V209" i="18" s="1"/>
  <c r="Q337" i="18"/>
  <c r="V337" i="18" s="1"/>
  <c r="Q226" i="18"/>
  <c r="V226" i="18" s="1"/>
  <c r="Q265" i="18"/>
  <c r="Q297" i="18"/>
  <c r="V297" i="18" s="1"/>
  <c r="Q30" i="18"/>
  <c r="V30" i="18" s="1"/>
  <c r="Q15" i="18"/>
  <c r="V15" i="18" s="1"/>
  <c r="Q20" i="18"/>
  <c r="V20" i="18" s="1"/>
  <c r="Q46" i="18"/>
  <c r="V46" i="18" s="1"/>
  <c r="Q9" i="18"/>
  <c r="V9" i="18" s="1"/>
  <c r="Q17" i="18"/>
  <c r="V17" i="18" s="1"/>
  <c r="Q19" i="18"/>
  <c r="V19" i="18" s="1"/>
  <c r="Q25" i="18"/>
  <c r="V25" i="18" s="1"/>
  <c r="Q27" i="18"/>
  <c r="V27" i="18" s="1"/>
  <c r="Q31" i="18"/>
  <c r="V31" i="18" s="1"/>
  <c r="Q39" i="18"/>
  <c r="V39" i="18" s="1"/>
  <c r="Q47" i="18"/>
  <c r="V47" i="18" s="1"/>
  <c r="Q55" i="18"/>
  <c r="V55" i="18" s="1"/>
  <c r="Q60" i="18"/>
  <c r="V60" i="18" s="1"/>
  <c r="Q151" i="18"/>
  <c r="V151" i="18" s="1"/>
  <c r="Q156" i="18"/>
  <c r="V156" i="18" s="1"/>
  <c r="Q159" i="18"/>
  <c r="V159" i="18" s="1"/>
  <c r="Q163" i="18"/>
  <c r="V163" i="18" s="1"/>
  <c r="Q184" i="18"/>
  <c r="V184" i="18" s="1"/>
  <c r="Q195" i="18"/>
  <c r="V195" i="18" s="1"/>
  <c r="Q203" i="18"/>
  <c r="V203" i="18" s="1"/>
  <c r="Q211" i="18"/>
  <c r="V211" i="18" s="1"/>
  <c r="Q219" i="18"/>
  <c r="V219" i="18" s="1"/>
  <c r="Q261" i="18"/>
  <c r="V261" i="18" s="1"/>
  <c r="Q273" i="18"/>
  <c r="V273" i="18" s="1"/>
  <c r="Q289" i="18"/>
  <c r="V289" i="18" s="1"/>
  <c r="Q295" i="18"/>
  <c r="V295" i="18" s="1"/>
  <c r="Q301" i="18"/>
  <c r="V301" i="18" s="1"/>
  <c r="Q304" i="18"/>
  <c r="V304" i="18" s="1"/>
  <c r="Q315" i="18"/>
  <c r="V315" i="18" s="1"/>
  <c r="Q320" i="18"/>
  <c r="V320" i="18" s="1"/>
  <c r="Q331" i="18"/>
  <c r="V331" i="18" s="1"/>
  <c r="Q336" i="18"/>
  <c r="V336" i="18" s="1"/>
  <c r="Q347" i="18"/>
  <c r="V347" i="18" s="1"/>
  <c r="Q352" i="18"/>
  <c r="V352" i="18" s="1"/>
  <c r="Q38" i="18"/>
  <c r="V38" i="18" s="1"/>
  <c r="Q10" i="18"/>
  <c r="V10" i="18" s="1"/>
  <c r="Q18" i="18"/>
  <c r="V18" i="18" s="1"/>
  <c r="Q26" i="18"/>
  <c r="V26" i="18" s="1"/>
  <c r="Q36" i="18"/>
  <c r="V36" i="18" s="1"/>
  <c r="Q44" i="18"/>
  <c r="V44" i="18" s="1"/>
  <c r="Q59" i="18"/>
  <c r="V59" i="18" s="1"/>
  <c r="Q64" i="18"/>
  <c r="V64" i="18" s="1"/>
  <c r="Q68" i="18"/>
  <c r="V68" i="18" s="1"/>
  <c r="Q72" i="18"/>
  <c r="V72" i="18" s="1"/>
  <c r="Q76" i="18"/>
  <c r="V76" i="18" s="1"/>
  <c r="Q80" i="18"/>
  <c r="V80" i="18" s="1"/>
  <c r="Q84" i="18"/>
  <c r="V84" i="18" s="1"/>
  <c r="Q88" i="18"/>
  <c r="V88" i="18" s="1"/>
  <c r="Q92" i="18"/>
  <c r="V92" i="18" s="1"/>
  <c r="Q96" i="18"/>
  <c r="V96" i="18" s="1"/>
  <c r="Q100" i="18"/>
  <c r="V100" i="18" s="1"/>
  <c r="Q139" i="18"/>
  <c r="V139" i="18" s="1"/>
  <c r="Q144" i="18"/>
  <c r="V144" i="18" s="1"/>
  <c r="Q155" i="18"/>
  <c r="V155" i="18" s="1"/>
  <c r="Q176" i="18"/>
  <c r="V176" i="18" s="1"/>
  <c r="Q180" i="18"/>
  <c r="V180" i="18" s="1"/>
  <c r="Q192" i="18"/>
  <c r="V192" i="18" s="1"/>
  <c r="Q200" i="18"/>
  <c r="Q208" i="18"/>
  <c r="V208" i="18" s="1"/>
  <c r="Q216" i="18"/>
  <c r="V216" i="18" s="1"/>
  <c r="Q224" i="18"/>
  <c r="V224" i="18" s="1"/>
  <c r="Q230" i="18"/>
  <c r="V230" i="18" s="1"/>
  <c r="Q232" i="18"/>
  <c r="V232" i="18" s="1"/>
  <c r="Q238" i="18"/>
  <c r="V238" i="18" s="1"/>
  <c r="Q240" i="18"/>
  <c r="V240" i="18" s="1"/>
  <c r="Q256" i="18"/>
  <c r="V256" i="18" s="1"/>
  <c r="Q257" i="18"/>
  <c r="Q259" i="18"/>
  <c r="Q268" i="18"/>
  <c r="V268" i="18" s="1"/>
  <c r="Q269" i="18"/>
  <c r="V269" i="18" s="1"/>
  <c r="Q275" i="18"/>
  <c r="V275" i="18" s="1"/>
  <c r="Q284" i="18"/>
  <c r="V284" i="18" s="1"/>
  <c r="Q285" i="18"/>
  <c r="V285" i="18" s="1"/>
  <c r="Q291" i="18"/>
  <c r="V291" i="18" s="1"/>
  <c r="Q300" i="18"/>
  <c r="V300" i="18" s="1"/>
  <c r="Q307" i="18"/>
  <c r="V307" i="18" s="1"/>
  <c r="Q313" i="18"/>
  <c r="V313" i="18" s="1"/>
  <c r="Q316" i="18"/>
  <c r="V316" i="18" s="1"/>
  <c r="Q323" i="18"/>
  <c r="V323" i="18" s="1"/>
  <c r="Q329" i="18"/>
  <c r="V329" i="18" s="1"/>
  <c r="Q332" i="18"/>
  <c r="V332" i="18" s="1"/>
  <c r="Q345" i="18"/>
  <c r="V345" i="18" s="1"/>
  <c r="Q348" i="18"/>
  <c r="V348" i="18" s="1"/>
  <c r="Q354" i="18"/>
  <c r="V354" i="18" s="1"/>
  <c r="Q71" i="18"/>
  <c r="V71" i="18" s="1"/>
  <c r="Q75" i="18"/>
  <c r="V75" i="18" s="1"/>
  <c r="Q79" i="18"/>
  <c r="V79" i="18" s="1"/>
  <c r="Q83" i="18"/>
  <c r="V83" i="18" s="1"/>
  <c r="Q87" i="18"/>
  <c r="V87" i="18" s="1"/>
  <c r="Q91" i="18"/>
  <c r="V91" i="18" s="1"/>
  <c r="Q95" i="18"/>
  <c r="V95" i="18" s="1"/>
  <c r="Q99" i="18"/>
  <c r="V99" i="18" s="1"/>
  <c r="Q104" i="18"/>
  <c r="V104" i="18" s="1"/>
  <c r="Q108" i="18"/>
  <c r="V108" i="18" s="1"/>
  <c r="Q112" i="18"/>
  <c r="V112" i="18" s="1"/>
  <c r="Q116" i="18"/>
  <c r="V116" i="18" s="1"/>
  <c r="Q120" i="18"/>
  <c r="V120" i="18" s="1"/>
  <c r="Q124" i="18"/>
  <c r="V124" i="18" s="1"/>
  <c r="Q128" i="18"/>
  <c r="V128" i="18" s="1"/>
  <c r="Q143" i="18"/>
  <c r="V143" i="18" s="1"/>
  <c r="Q148" i="18"/>
  <c r="V148" i="18" s="1"/>
  <c r="Q157" i="18"/>
  <c r="V157" i="18" s="1"/>
  <c r="Q168" i="18"/>
  <c r="V168" i="18" s="1"/>
  <c r="Q172" i="18"/>
  <c r="V172" i="18" s="1"/>
  <c r="Q179" i="18"/>
  <c r="V179" i="18" s="1"/>
  <c r="Q188" i="18"/>
  <c r="V188" i="18" s="1"/>
  <c r="Q207" i="18"/>
  <c r="V207" i="18" s="1"/>
  <c r="Q215" i="18"/>
  <c r="V215" i="18" s="1"/>
  <c r="Q223" i="18"/>
  <c r="V223" i="18" s="1"/>
  <c r="Q231" i="18"/>
  <c r="V231" i="18" s="1"/>
  <c r="Q239" i="18"/>
  <c r="V239" i="18" s="1"/>
  <c r="Q244" i="18"/>
  <c r="V244" i="18" s="1"/>
  <c r="Q247" i="18"/>
  <c r="V247" i="18" s="1"/>
  <c r="Q258" i="18"/>
  <c r="V258" i="18" s="1"/>
  <c r="Q271" i="18"/>
  <c r="V271" i="18" s="1"/>
  <c r="Q280" i="18"/>
  <c r="V280" i="18" s="1"/>
  <c r="Q287" i="18"/>
  <c r="V287" i="18" s="1"/>
  <c r="Q296" i="18"/>
  <c r="V296" i="18" s="1"/>
  <c r="Q303" i="18"/>
  <c r="V303" i="18" s="1"/>
  <c r="Q309" i="18"/>
  <c r="V309" i="18" s="1"/>
  <c r="Q312" i="18"/>
  <c r="V312" i="18" s="1"/>
  <c r="Q328" i="18"/>
  <c r="V328" i="18" s="1"/>
  <c r="Q344" i="18"/>
  <c r="V344" i="18" s="1"/>
  <c r="U6" i="18"/>
  <c r="Q160" i="18"/>
  <c r="V160" i="18" s="1"/>
  <c r="U165" i="18"/>
  <c r="Q167" i="18"/>
  <c r="V167" i="18" s="1"/>
  <c r="U173" i="18"/>
  <c r="Q175" i="18"/>
  <c r="V175" i="18" s="1"/>
  <c r="U181" i="18"/>
  <c r="Q183" i="18"/>
  <c r="V183" i="18" s="1"/>
  <c r="U189" i="18"/>
  <c r="Q191" i="18"/>
  <c r="V191" i="18" s="1"/>
  <c r="U197" i="18"/>
  <c r="Q199" i="18"/>
  <c r="V199" i="18" s="1"/>
  <c r="U204" i="18"/>
  <c r="U158" i="18"/>
  <c r="U200" i="18"/>
  <c r="U161" i="18"/>
  <c r="U169" i="18"/>
  <c r="U177" i="18"/>
  <c r="U185" i="18"/>
  <c r="U193" i="18"/>
  <c r="U251" i="18"/>
  <c r="Q255" i="18"/>
  <c r="V255" i="18" s="1"/>
  <c r="U259" i="18"/>
  <c r="Q263" i="18"/>
  <c r="U267" i="18"/>
  <c r="U245" i="18"/>
  <c r="U249" i="18"/>
  <c r="U257" i="18"/>
  <c r="U265" i="18"/>
  <c r="V355" i="18"/>
  <c r="U263" i="18"/>
  <c r="Q267" i="18"/>
  <c r="V197" i="18" l="1"/>
  <c r="V177" i="18"/>
  <c r="V158" i="18"/>
  <c r="V161" i="18"/>
  <c r="V173" i="18"/>
  <c r="V169" i="18"/>
  <c r="V265" i="18"/>
  <c r="V204" i="18"/>
  <c r="V251" i="18"/>
  <c r="V245" i="18"/>
  <c r="V249" i="18"/>
  <c r="V189" i="18"/>
  <c r="V181" i="18"/>
  <c r="V228" i="18"/>
  <c r="V193" i="18"/>
  <c r="V24" i="18"/>
  <c r="V165" i="18"/>
  <c r="V257" i="18"/>
  <c r="V200" i="18"/>
  <c r="V259" i="18"/>
  <c r="V263" i="18"/>
  <c r="U356" i="18"/>
  <c r="V267" i="18"/>
  <c r="E16" i="1"/>
  <c r="F16" i="1" s="1"/>
  <c r="E17" i="1"/>
  <c r="E18" i="1"/>
  <c r="E19" i="1"/>
  <c r="E20" i="1"/>
  <c r="E21" i="1"/>
  <c r="E22" i="1"/>
  <c r="E23" i="1"/>
  <c r="E24" i="1"/>
  <c r="E15" i="1"/>
  <c r="F15" i="1" s="1"/>
  <c r="E54" i="10"/>
  <c r="E44" i="10"/>
  <c r="E45" i="10"/>
  <c r="E46" i="10"/>
  <c r="E47" i="10"/>
  <c r="E48" i="10"/>
  <c r="E49" i="10"/>
  <c r="E50" i="10"/>
  <c r="E51" i="10"/>
  <c r="E52" i="10"/>
  <c r="E43" i="10"/>
  <c r="D18" i="10"/>
  <c r="B18" i="10"/>
  <c r="J94" i="10"/>
  <c r="I94" i="10"/>
  <c r="B369" i="18"/>
  <c r="B368" i="18"/>
  <c r="B367" i="18"/>
  <c r="B366" i="18"/>
  <c r="B365" i="18"/>
  <c r="B364" i="18"/>
  <c r="B363" i="18"/>
  <c r="B362" i="18"/>
  <c r="B361" i="18"/>
  <c r="O6" i="18" l="1"/>
  <c r="N6" i="18"/>
  <c r="Q6" i="18" s="1"/>
  <c r="V6" i="18" s="1"/>
  <c r="V356" i="18" s="1"/>
  <c r="B32" i="10" s="1"/>
  <c r="C18" i="10" s="1"/>
  <c r="K94" i="10"/>
  <c r="F74" i="10"/>
  <c r="F73"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29" i="10"/>
  <c r="G73" i="10" s="1"/>
  <c r="H73" i="10" s="1"/>
  <c r="D61" i="10"/>
  <c r="E61" i="10" s="1"/>
  <c r="F18" i="10" s="1"/>
  <c r="F54" i="10"/>
  <c r="F53" i="10"/>
  <c r="F52" i="10"/>
  <c r="F51" i="10"/>
  <c r="F50" i="10"/>
  <c r="F49" i="10"/>
  <c r="F48" i="10"/>
  <c r="F47" i="10"/>
  <c r="F46" i="10"/>
  <c r="F45" i="10"/>
  <c r="F44" i="10"/>
  <c r="F43" i="10"/>
  <c r="F55" i="10" l="1"/>
  <c r="E18" i="10" s="1"/>
  <c r="H74" i="10"/>
  <c r="H75" i="10" s="1"/>
  <c r="K19" i="17" l="1"/>
  <c r="G15" i="1" l="1"/>
  <c r="I12" i="17"/>
  <c r="I3" i="17"/>
  <c r="G22" i="1" l="1"/>
  <c r="G23" i="1"/>
  <c r="G21" i="1"/>
  <c r="G24" i="1"/>
  <c r="G18" i="1"/>
  <c r="G16" i="1"/>
  <c r="G19" i="1"/>
  <c r="G17" i="1"/>
  <c r="F84" i="10" l="1"/>
  <c r="F85" i="10"/>
  <c r="G84" i="10"/>
  <c r="G20" i="1"/>
  <c r="G25" i="1" s="1"/>
  <c r="B61" i="10"/>
  <c r="H85" i="10" l="1"/>
  <c r="H84" i="10"/>
  <c r="E6" i="7"/>
  <c r="H86" i="10" l="1"/>
  <c r="G18" i="10" s="1"/>
  <c r="H18" i="10" s="1"/>
  <c r="E10" i="7" s="1"/>
  <c r="E14" i="7" s="1"/>
  <c r="E18" i="7" s="1"/>
  <c r="K15" i="3" s="1"/>
</calcChain>
</file>

<file path=xl/comments1.xml><?xml version="1.0" encoding="utf-8"?>
<comments xmlns="http://schemas.openxmlformats.org/spreadsheetml/2006/main">
  <authors>
    <author>OCCC</author>
  </authors>
  <commentList>
    <comment ref="E56" authorId="0" shapeId="0">
      <text>
        <r>
          <rPr>
            <b/>
            <sz val="9"/>
            <color indexed="81"/>
            <rFont val="Tahoma"/>
            <family val="2"/>
          </rPr>
          <t>Accedir al link i introduir el darrer any disponible. Descarregar el pdf.
El factor d'emissió el trobareu dins l'Annex II al punt 2. Mezcla de comercialización de cada empresa. El valor està a la fila “Emisiones de dióxido de carbono” que corresponguin a la vostre empresa comercialitzadora. Atenció! les dades al document estan en kg i les haurem de passar a g quan les introduïm aquí.</t>
        </r>
        <r>
          <rPr>
            <sz val="9"/>
            <color indexed="81"/>
            <rFont val="Tahoma"/>
            <family val="2"/>
          </rPr>
          <t xml:space="preserve">
</t>
        </r>
      </text>
    </comment>
  </commentList>
</comments>
</file>

<file path=xl/sharedStrings.xml><?xml version="1.0" encoding="utf-8"?>
<sst xmlns="http://schemas.openxmlformats.org/spreadsheetml/2006/main" count="880" uniqueCount="643">
  <si>
    <t>Combustible</t>
  </si>
  <si>
    <t>Unitats</t>
  </si>
  <si>
    <t>m3</t>
  </si>
  <si>
    <t>Gas butà</t>
  </si>
  <si>
    <t>kg</t>
  </si>
  <si>
    <t>bombona de 12,5kg</t>
  </si>
  <si>
    <t>Gas propà</t>
  </si>
  <si>
    <t>bombona de 35kg</t>
  </si>
  <si>
    <t>Gasoil</t>
  </si>
  <si>
    <t>litres</t>
  </si>
  <si>
    <t>Fuel</t>
  </si>
  <si>
    <t>GLP genèric</t>
  </si>
  <si>
    <t>Carbó nacional</t>
  </si>
  <si>
    <t>Carbó d'importació</t>
  </si>
  <si>
    <t>Coc de petroli</t>
  </si>
  <si>
    <t>Biomassa</t>
  </si>
  <si>
    <t xml:space="preserve">CÀLCUL D'EMISSIONS DE L'ESCENARI DE BASE </t>
  </si>
  <si>
    <t>Valors fixes</t>
  </si>
  <si>
    <t>Valors a introduir per l'usuari</t>
  </si>
  <si>
    <t>Valors calculats automàticament</t>
  </si>
  <si>
    <t>Observacions</t>
  </si>
  <si>
    <t>kWh</t>
  </si>
  <si>
    <t>Mitjana de darrers 3 anys</t>
  </si>
  <si>
    <t>Total d'emissions de l'escenari de base</t>
  </si>
  <si>
    <r>
      <t>t CO</t>
    </r>
    <r>
      <rPr>
        <b/>
        <vertAlign val="subscript"/>
        <sz val="11"/>
        <color indexed="9"/>
        <rFont val="Calibri"/>
        <family val="2"/>
      </rPr>
      <t xml:space="preserve">2 </t>
    </r>
    <r>
      <rPr>
        <b/>
        <sz val="11"/>
        <color indexed="9"/>
        <rFont val="Calibri"/>
        <family val="2"/>
      </rPr>
      <t>eq</t>
    </r>
  </si>
  <si>
    <r>
      <t>Factor d'emissió 
(kg CO</t>
    </r>
    <r>
      <rPr>
        <b/>
        <vertAlign val="subscript"/>
        <sz val="9"/>
        <color indexed="9"/>
        <rFont val="Calibri"/>
        <family val="2"/>
      </rPr>
      <t xml:space="preserve">2 </t>
    </r>
    <r>
      <rPr>
        <b/>
        <sz val="9"/>
        <color indexed="9"/>
        <rFont val="Calibri"/>
        <family val="2"/>
      </rPr>
      <t>eq/unitat)</t>
    </r>
  </si>
  <si>
    <t>Gas_butà</t>
  </si>
  <si>
    <t>Gas_propà</t>
  </si>
  <si>
    <t>GLP_genèric</t>
  </si>
  <si>
    <t>Carbó_nacional</t>
  </si>
  <si>
    <t>Carbó_importació</t>
  </si>
  <si>
    <t>Coc_de_petroli</t>
  </si>
  <si>
    <t>Gas natural</t>
  </si>
  <si>
    <t>Gas_natural</t>
  </si>
  <si>
    <r>
      <t>Emissions
t CO</t>
    </r>
    <r>
      <rPr>
        <b/>
        <vertAlign val="subscript"/>
        <sz val="11"/>
        <color indexed="9"/>
        <rFont val="Calibri"/>
        <family val="2"/>
      </rPr>
      <t>2</t>
    </r>
    <r>
      <rPr>
        <b/>
        <sz val="11"/>
        <color indexed="9"/>
        <rFont val="Calibri"/>
        <family val="2"/>
      </rPr>
      <t xml:space="preserve"> eq/any</t>
    </r>
  </si>
  <si>
    <t>Combustible2</t>
  </si>
  <si>
    <r>
      <t>t CO</t>
    </r>
    <r>
      <rPr>
        <vertAlign val="subscript"/>
        <sz val="11"/>
        <color indexed="9"/>
        <rFont val="Calibri"/>
        <family val="2"/>
      </rPr>
      <t>2</t>
    </r>
    <r>
      <rPr>
        <sz val="11"/>
        <color indexed="9"/>
        <rFont val="Calibri"/>
        <family val="2"/>
      </rPr>
      <t xml:space="preserve"> eq/any</t>
    </r>
  </si>
  <si>
    <r>
      <t>t CO</t>
    </r>
    <r>
      <rPr>
        <vertAlign val="subscript"/>
        <sz val="11"/>
        <color indexed="9"/>
        <rFont val="Calibri"/>
        <family val="2"/>
      </rPr>
      <t>2</t>
    </r>
    <r>
      <rPr>
        <sz val="11"/>
        <color indexed="9"/>
        <rFont val="Calibri"/>
        <family val="2"/>
      </rPr>
      <t xml:space="preserve"> eq</t>
    </r>
  </si>
  <si>
    <t>Tipus_caldera_projecte</t>
  </si>
  <si>
    <t>Caldera_de_suport</t>
  </si>
  <si>
    <t>Opcions origen de les dades de partida:</t>
  </si>
  <si>
    <t>Darrer any</t>
  </si>
  <si>
    <t>Segons les dades introduïdes, la quantitat estimada de crèdits de carboni generada pel projecte durant 1 any és</t>
  </si>
  <si>
    <r>
      <rPr>
        <b/>
        <sz val="14"/>
        <rFont val="Calibri"/>
        <family val="2"/>
      </rPr>
      <t xml:space="preserve">ESTIMACIÓ </t>
    </r>
    <r>
      <rPr>
        <b/>
        <sz val="14"/>
        <color indexed="8"/>
        <rFont val="Calibri"/>
        <family val="2"/>
      </rPr>
      <t>D'EMISSIONS DE L'ESCENARI PROJECTE</t>
    </r>
  </si>
  <si>
    <t>Caldera_biomassa_nova</t>
  </si>
  <si>
    <r>
      <rPr>
        <b/>
        <sz val="14"/>
        <rFont val="Calibri"/>
        <family val="2"/>
      </rPr>
      <t>ESTIMACIÓ DE LA</t>
    </r>
    <r>
      <rPr>
        <b/>
        <sz val="14"/>
        <color indexed="8"/>
        <rFont val="Calibri"/>
        <family val="2"/>
      </rPr>
      <t xml:space="preserve"> REDUCCIÓ D'EMISSIONS </t>
    </r>
  </si>
  <si>
    <r>
      <t>Total d'emissions de l'escenari de projec</t>
    </r>
    <r>
      <rPr>
        <b/>
        <sz val="11"/>
        <color indexed="9"/>
        <rFont val="Calibri"/>
        <family val="2"/>
      </rPr>
      <t>te estimat</t>
    </r>
  </si>
  <si>
    <t>*Aquest és un valor orientatiu, la quantitat de crèdits de GEH que es generaran amb el projecte serà la que verifiqui i validi una entitat de verificació independent una vegada el projecte estigui executat i es verifiqui la reducció real d’emissions. Per a registrar els crèdits una vegada el projecte estigui executat caldrà disposar d'un informe favorable de verificació emès per una Entitat Acreditada Independent.</t>
  </si>
  <si>
    <r>
      <t xml:space="preserve">Crèdits de GEH. </t>
    </r>
    <r>
      <rPr>
        <sz val="11"/>
        <rFont val="Calibri"/>
        <family val="2"/>
      </rPr>
      <t>Mostra la quantitat de tones de CO</t>
    </r>
    <r>
      <rPr>
        <vertAlign val="subscript"/>
        <sz val="11"/>
        <rFont val="Calibri"/>
        <family val="2"/>
      </rPr>
      <t>2</t>
    </r>
    <r>
      <rPr>
        <sz val="11"/>
        <rFont val="Calibri"/>
        <family val="2"/>
      </rPr>
      <t xml:space="preserve"> eq que s'han deixat d'emetre a l'atmosfera degut a l'execució del projecte del PVComp durant 1 any, que s'obté d'aplicar la diferència entre les emissions de l'escenari de base i les emissions de l'escenari de projecte estimat. La dada mostra una estimació de la quantitat de crèdits de GEH que es generaran amb l'execució del projecte. La dada final de crèdits a registrar es calcularà una vegada executat el projecte i verificat per una entitat verificadora. La dada s'expressa en un nombre enter arrodonit, i només es mostra si s'ha aconseguit una reducció d'emissions degut a l'execució del projecte. En cas contrari, la quantitat de crèdits és zero. </t>
    </r>
  </si>
  <si>
    <t>Estimació de la reducció d'emissions per 1 any</t>
  </si>
  <si>
    <t>Estimació dels crèdits de GEH  a registrar* per 1 any</t>
  </si>
  <si>
    <t>Complimentar només en cas que el projecte hagi estat acceptat (fase PDD), no s'ha de complimentar per presentar la proposta inicial de projecte (PIN)</t>
  </si>
  <si>
    <t>Dada</t>
  </si>
  <si>
    <t>Unitats de la dada</t>
  </si>
  <si>
    <t>Responsable de recollida i registre de la dada</t>
  </si>
  <si>
    <t>Calibració equip/-s de mesura (si aplica)</t>
  </si>
  <si>
    <t>Dada 1</t>
  </si>
  <si>
    <t>Dada 2</t>
  </si>
  <si>
    <t>Dada 3</t>
  </si>
  <si>
    <t>Dada 4</t>
  </si>
  <si>
    <t>Dada 5</t>
  </si>
  <si>
    <t>Dada 6</t>
  </si>
  <si>
    <t>Dada 7</t>
  </si>
  <si>
    <t>Dada 8</t>
  </si>
  <si>
    <t>Dada 9</t>
  </si>
  <si>
    <t>Dada 10</t>
  </si>
  <si>
    <t>Dada 11</t>
  </si>
  <si>
    <t>Dada 12</t>
  </si>
  <si>
    <t>Dada 13</t>
  </si>
  <si>
    <t>Dada 14</t>
  </si>
  <si>
    <t>Dada 15</t>
  </si>
  <si>
    <r>
      <t xml:space="preserve">Freqüència de la recollida de la dada 
</t>
    </r>
    <r>
      <rPr>
        <b/>
        <i/>
        <sz val="11"/>
        <color indexed="9"/>
        <rFont val="Calibri"/>
        <family val="2"/>
      </rPr>
      <t>(mensual, etc)</t>
    </r>
  </si>
  <si>
    <r>
      <t xml:space="preserve">Suport on es registra la dada 
</t>
    </r>
    <r>
      <rPr>
        <b/>
        <i/>
        <sz val="11"/>
        <color indexed="9"/>
        <rFont val="Calibri"/>
        <family val="2"/>
      </rPr>
      <t>(full de càlcul, programa de comptabilitat, etc)</t>
    </r>
  </si>
  <si>
    <r>
      <rPr>
        <b/>
        <sz val="14"/>
        <rFont val="Calibri"/>
        <family val="2"/>
      </rPr>
      <t>PLA DE SEGUIMENT</t>
    </r>
  </si>
  <si>
    <r>
      <t xml:space="preserve">Pla de seguiment. </t>
    </r>
    <r>
      <rPr>
        <sz val="11"/>
        <rFont val="Calibri"/>
        <family val="2"/>
      </rPr>
      <t>A complimentar en la fase PDD no en la fase PIN. Les dades recollides en aquesta taula i lliurades en el PDD serveixen per a obtenir una previsió de la forma com es durà a terme el seguiment del projecte. Caldrà revisar les dades introduïdes a la taula i actualitzar-les per a entregar-les en el procés de verificació per part d’una entitat verificadora.</t>
    </r>
  </si>
  <si>
    <t xml:space="preserve">
</t>
  </si>
  <si>
    <r>
      <t xml:space="preserve">Descripció de la dada </t>
    </r>
    <r>
      <rPr>
        <b/>
        <vertAlign val="superscript"/>
        <sz val="11"/>
        <color indexed="9"/>
        <rFont val="Calibri"/>
        <family val="2"/>
      </rPr>
      <t>(1)</t>
    </r>
    <r>
      <rPr>
        <b/>
        <sz val="11"/>
        <color indexed="9"/>
        <rFont val="Calibri"/>
        <family val="2"/>
      </rPr>
      <t xml:space="preserve">
</t>
    </r>
  </si>
  <si>
    <r>
      <t xml:space="preserve">Origen de la dada </t>
    </r>
    <r>
      <rPr>
        <b/>
        <vertAlign val="superscript"/>
        <sz val="11"/>
        <color indexed="9"/>
        <rFont val="Calibri"/>
        <family val="2"/>
      </rPr>
      <t>(2)</t>
    </r>
  </si>
  <si>
    <t>Mètode de mesura/ mostreig (si aplica)</t>
  </si>
  <si>
    <t>Exemple 1</t>
  </si>
  <si>
    <t>Rble. de facturació</t>
  </si>
  <si>
    <t>NA</t>
  </si>
  <si>
    <t>Indicacions:</t>
  </si>
  <si>
    <t>Justificació (principalment per explicar els valors de les dades d'activitat que provinguin d'alguna estimació)</t>
  </si>
  <si>
    <t>1. Origen de les dades de càlcul:</t>
  </si>
  <si>
    <r>
      <t xml:space="preserve">Complimenteu la taula per a cadascuna de les dades necessàries per a avaluar i fer el seguiment de la reducció d’emissions del projecte una vegada s’ha executat.
Consulteu l'exemple de la taula i  les indicacions que trobareu a sota
</t>
    </r>
    <r>
      <rPr>
        <sz val="11"/>
        <color indexed="48"/>
        <rFont val="Arial"/>
        <family val="2"/>
      </rPr>
      <t xml:space="preserve">Les dades recollides en aquesta taula i lliurades en el PDD serveixen per a obtenir una previsió de la forma com es durà a terme el seguiment del projecte. Caldrà, una vegada s’hagi implementat el projecte, revisar les dades introduïdes a la taula i actualitzar-les per a lliurar-les en el procés de verificació per part d’una entitat verificadora. Tingueu en compte que cal tenir disponible la documentació que s'indica en l'apartat </t>
    </r>
    <r>
      <rPr>
        <i/>
        <sz val="11"/>
        <color indexed="48"/>
        <rFont val="Arial"/>
        <family val="2"/>
      </rPr>
      <t>Verificació de la reducció de les emissions de GEH assolida per una entitat verificadora</t>
    </r>
    <r>
      <rPr>
        <sz val="11"/>
        <color indexed="48"/>
        <rFont val="Arial"/>
        <family val="2"/>
      </rPr>
      <t xml:space="preserve"> del Manual de suport per a promotors i compradors de crèdits de GEH</t>
    </r>
  </si>
  <si>
    <t>Seleccioneu l'origen de les dades i especifiqueu els anys</t>
  </si>
  <si>
    <t>Especifiqueu l'any o anys</t>
  </si>
  <si>
    <t>Origen dades</t>
  </si>
  <si>
    <t>2. Dades de la gestió dels aliments com a residu</t>
  </si>
  <si>
    <r>
      <t>Factor d'emissió (kg CO</t>
    </r>
    <r>
      <rPr>
        <b/>
        <vertAlign val="subscript"/>
        <sz val="9"/>
        <color indexed="9"/>
        <rFont val="Calibri"/>
        <family val="2"/>
      </rPr>
      <t>2</t>
    </r>
    <r>
      <rPr>
        <b/>
        <sz val="9"/>
        <color indexed="9"/>
        <rFont val="Calibri"/>
        <family val="2"/>
      </rPr>
      <t xml:space="preserve"> eq/unitat)</t>
    </r>
  </si>
  <si>
    <t>Cost (€/unitat)</t>
  </si>
  <si>
    <t>Dièsel</t>
  </si>
  <si>
    <t>Gasolina 95</t>
  </si>
  <si>
    <t>Gasolina 98</t>
  </si>
  <si>
    <t>Híbrid dièsel</t>
  </si>
  <si>
    <t>Híbrid gasolina</t>
  </si>
  <si>
    <t>Biodièsel</t>
  </si>
  <si>
    <t>Bioetanol</t>
  </si>
  <si>
    <t>Energia elèctrica convencional</t>
  </si>
  <si>
    <t>Energia elèctrica origen 100% renovable demostrable</t>
  </si>
  <si>
    <t>Gas natural comprimit (GNC)</t>
  </si>
  <si>
    <t>Gas liquat petroli (GLP)</t>
  </si>
  <si>
    <t>Indiqueu la font d'on provenen les dades de la quantitat d'aliment i el tipus de gestió
 (registres propis, registre de recollida de residus, etc)</t>
  </si>
  <si>
    <r>
      <t>Emissions 
t CO</t>
    </r>
    <r>
      <rPr>
        <b/>
        <vertAlign val="subscript"/>
        <sz val="11"/>
        <color indexed="9"/>
        <rFont val="Calibri"/>
        <family val="2"/>
      </rPr>
      <t>2</t>
    </r>
    <r>
      <rPr>
        <b/>
        <sz val="11"/>
        <color indexed="9"/>
        <rFont val="Calibri"/>
        <family val="2"/>
      </rPr>
      <t xml:space="preserve"> eq/any</t>
    </r>
  </si>
  <si>
    <r>
      <t>Total emissions gestió de l'aliment com a residu (tCO</t>
    </r>
    <r>
      <rPr>
        <b/>
        <vertAlign val="subscript"/>
        <sz val="11"/>
        <color indexed="9"/>
        <rFont val="Calibri"/>
        <family val="2"/>
      </rPr>
      <t xml:space="preserve">2 </t>
    </r>
    <r>
      <rPr>
        <b/>
        <sz val="11"/>
        <color indexed="9"/>
        <rFont val="Calibri"/>
        <family val="2"/>
      </rPr>
      <t>eq/any)</t>
    </r>
  </si>
  <si>
    <r>
      <t>kg o m</t>
    </r>
    <r>
      <rPr>
        <vertAlign val="superscript"/>
        <sz val="10"/>
        <color indexed="63"/>
        <rFont val="Calibri"/>
        <family val="2"/>
      </rPr>
      <t>3</t>
    </r>
  </si>
  <si>
    <t>Albarà de lliurament</t>
  </si>
  <si>
    <t>Diària</t>
  </si>
  <si>
    <t>Full de càlcul_Recollida d'aliments</t>
  </si>
  <si>
    <r>
      <t>(1)</t>
    </r>
    <r>
      <rPr>
        <i/>
        <vertAlign val="superscript"/>
        <sz val="12"/>
        <color indexed="8"/>
        <rFont val="Arial"/>
        <family val="2"/>
      </rPr>
      <t xml:space="preserve"> </t>
    </r>
    <r>
      <rPr>
        <i/>
        <sz val="10"/>
        <color indexed="8"/>
        <rFont val="Arial"/>
        <family val="2"/>
      </rPr>
      <t>Les dades d'activitat a justificar són:
Quantitat d'aliment malbaratat aprofitat, consum combustible de la recollida d'aliments i consum combustibles de la distribució aliments  i d'altres que considereu que puguin ser necessàries per al càlcul de la reducció d'emissions una vegada el projecte estigui executat</t>
    </r>
  </si>
  <si>
    <t>(2) Alguns exemples de l'origen de les dades d'activitat a justificar són:
factures, registres propis, documentació del proveïdor aliments (albarans,...), etc</t>
  </si>
  <si>
    <t>La metodologia pressuposa que a l'escenari de base l'aliment llançat es recull selectivament i es llança al contenidor de matèria orgànica</t>
  </si>
  <si>
    <t>Quantitat d'aliment recollit en els diferents centres per aprofitament</t>
  </si>
  <si>
    <t>Quantitat d'aliment recollit però no aprofitat/ any</t>
  </si>
  <si>
    <t>En l'albarà indica el nombre de racions recollides i cada ració s'estima que té un pes d'uns 250 grams</t>
  </si>
  <si>
    <t>Unitats de consum</t>
  </si>
  <si>
    <t>Font energètica</t>
  </si>
  <si>
    <t>2. Dades de consums energètics per a la distribució dels aliments a les entitats socials</t>
  </si>
  <si>
    <t>Recollida 1</t>
  </si>
  <si>
    <t>Entitat</t>
  </si>
  <si>
    <t>Recollida 2</t>
  </si>
  <si>
    <t>Recollida 3</t>
  </si>
  <si>
    <t>Recollida 4</t>
  </si>
  <si>
    <t>Recollida agrupada?</t>
  </si>
  <si>
    <t>Recollida 5</t>
  </si>
  <si>
    <t>Recollida 6</t>
  </si>
  <si>
    <t>Recollida 7</t>
  </si>
  <si>
    <t>Recollida 8</t>
  </si>
  <si>
    <t>Recollida 9</t>
  </si>
  <si>
    <t>Recollida 10</t>
  </si>
  <si>
    <t>Recollida 11</t>
  </si>
  <si>
    <t>Recollida 12</t>
  </si>
  <si>
    <t>Recollida 13</t>
  </si>
  <si>
    <t>Recollida 14</t>
  </si>
  <si>
    <t>Recollida 15</t>
  </si>
  <si>
    <t>Recollida 16</t>
  </si>
  <si>
    <t>Recollida 17</t>
  </si>
  <si>
    <t>Recollida 18</t>
  </si>
  <si>
    <t>Recollida 19</t>
  </si>
  <si>
    <t>Recollida 20</t>
  </si>
  <si>
    <t>Recollida 21</t>
  </si>
  <si>
    <t>Recollida 22</t>
  </si>
  <si>
    <t>Recollida 23</t>
  </si>
  <si>
    <t>Observacions específiques estimació distància</t>
  </si>
  <si>
    <t>PCI kWh/unitat</t>
  </si>
  <si>
    <t>Electricitat_convencional</t>
  </si>
  <si>
    <t>Electricitat_origen_renovable</t>
  </si>
  <si>
    <t>Recollida 24</t>
  </si>
  <si>
    <t>Recollida 25</t>
  </si>
  <si>
    <t>Recollida 26</t>
  </si>
  <si>
    <t>Recollida 27</t>
  </si>
  <si>
    <t>Recollida 28</t>
  </si>
  <si>
    <t>Recollida 29</t>
  </si>
  <si>
    <t>Recollida 30</t>
  </si>
  <si>
    <t>Recollida 31</t>
  </si>
  <si>
    <t>Recollida 32</t>
  </si>
  <si>
    <t>Recollida 33</t>
  </si>
  <si>
    <t>Recollida 34</t>
  </si>
  <si>
    <t>Recollida 35</t>
  </si>
  <si>
    <t>Recollida 36</t>
  </si>
  <si>
    <t>Recollida 37</t>
  </si>
  <si>
    <t>Recollida 38</t>
  </si>
  <si>
    <t>Recollida 39</t>
  </si>
  <si>
    <t>Recollida 40</t>
  </si>
  <si>
    <t>Recollida 41</t>
  </si>
  <si>
    <t>Recollida 42</t>
  </si>
  <si>
    <t>Recollida 43</t>
  </si>
  <si>
    <t>Recollida 44</t>
  </si>
  <si>
    <t>Recollida 45</t>
  </si>
  <si>
    <t>Recollida 46</t>
  </si>
  <si>
    <t>Recollida 47</t>
  </si>
  <si>
    <t>Recollida 48</t>
  </si>
  <si>
    <t>Recollida 49</t>
  </si>
  <si>
    <t>Recollida 50</t>
  </si>
  <si>
    <t>Recollida 51</t>
  </si>
  <si>
    <t>Recollida 52</t>
  </si>
  <si>
    <t>Recollida 53</t>
  </si>
  <si>
    <t>Recollida 54</t>
  </si>
  <si>
    <t>Recollida 55</t>
  </si>
  <si>
    <t>Recollida 56</t>
  </si>
  <si>
    <t>Recollida 57</t>
  </si>
  <si>
    <t>Recollida 58</t>
  </si>
  <si>
    <t>Recollida 59</t>
  </si>
  <si>
    <t>Recollida 60</t>
  </si>
  <si>
    <t>Recollida 61</t>
  </si>
  <si>
    <t>Recollida 62</t>
  </si>
  <si>
    <t>Recollida 63</t>
  </si>
  <si>
    <t>Recollida 64</t>
  </si>
  <si>
    <t>Recollida 65</t>
  </si>
  <si>
    <t>Recollida 66</t>
  </si>
  <si>
    <t>Recollida 67</t>
  </si>
  <si>
    <t>Recollida 68</t>
  </si>
  <si>
    <t>Recollida 69</t>
  </si>
  <si>
    <t>Recollida 70</t>
  </si>
  <si>
    <t>Recollida 71</t>
  </si>
  <si>
    <t>Recollida 72</t>
  </si>
  <si>
    <t>Recollida 73</t>
  </si>
  <si>
    <t>Recollida 74</t>
  </si>
  <si>
    <t>Recollida 75</t>
  </si>
  <si>
    <t>Recollida 76</t>
  </si>
  <si>
    <t>Recollida 77</t>
  </si>
  <si>
    <t>Recollida 78</t>
  </si>
  <si>
    <t>Recollida 79</t>
  </si>
  <si>
    <t>Recollida 80</t>
  </si>
  <si>
    <t>Recollida 81</t>
  </si>
  <si>
    <t>Recollida 82</t>
  </si>
  <si>
    <t>Recollida 83</t>
  </si>
  <si>
    <t>Recollida 84</t>
  </si>
  <si>
    <t>Recollida 85</t>
  </si>
  <si>
    <t>Recollida 86</t>
  </si>
  <si>
    <t>Recollida 87</t>
  </si>
  <si>
    <t>Recollida 88</t>
  </si>
  <si>
    <t>Recollida 89</t>
  </si>
  <si>
    <t>Recollida 90</t>
  </si>
  <si>
    <t>Recollida 91</t>
  </si>
  <si>
    <t>Recollida 92</t>
  </si>
  <si>
    <t>Recollida 93</t>
  </si>
  <si>
    <t>Recollida 94</t>
  </si>
  <si>
    <t>Recollida 95</t>
  </si>
  <si>
    <t>Recollida 96</t>
  </si>
  <si>
    <t>Recollida 97</t>
  </si>
  <si>
    <t>Recollida 98</t>
  </si>
  <si>
    <t>Recollida 99</t>
  </si>
  <si>
    <t>Recollida 100</t>
  </si>
  <si>
    <t>Recollida 101</t>
  </si>
  <si>
    <t>Recollida 102</t>
  </si>
  <si>
    <t>Recollida 103</t>
  </si>
  <si>
    <t>Recollida 104</t>
  </si>
  <si>
    <t>Recollida 105</t>
  </si>
  <si>
    <t>Recollida 106</t>
  </si>
  <si>
    <t>Recollida 107</t>
  </si>
  <si>
    <t>Recollida 108</t>
  </si>
  <si>
    <t>Recollida 109</t>
  </si>
  <si>
    <t>Recollida 110</t>
  </si>
  <si>
    <t>Recollida 111</t>
  </si>
  <si>
    <t>Recollida 112</t>
  </si>
  <si>
    <t>Recollida 113</t>
  </si>
  <si>
    <t>Recollida 114</t>
  </si>
  <si>
    <t>Recollida 115</t>
  </si>
  <si>
    <t>Recollida 116</t>
  </si>
  <si>
    <t>Recollida 117</t>
  </si>
  <si>
    <t>Recollida 118</t>
  </si>
  <si>
    <t>Recollida 119</t>
  </si>
  <si>
    <t>Recollida 120</t>
  </si>
  <si>
    <t>Recollida 121</t>
  </si>
  <si>
    <t>Recollida 122</t>
  </si>
  <si>
    <t>Recollida 123</t>
  </si>
  <si>
    <t>Recollida 124</t>
  </si>
  <si>
    <t>Recollida 125</t>
  </si>
  <si>
    <t>Recollida 126</t>
  </si>
  <si>
    <t>Recollida 127</t>
  </si>
  <si>
    <t>Recollida 128</t>
  </si>
  <si>
    <t>Recollida 129</t>
  </si>
  <si>
    <t>Recollida 130</t>
  </si>
  <si>
    <t>Recollida 131</t>
  </si>
  <si>
    <t>Recollida 132</t>
  </si>
  <si>
    <t>Recollida 133</t>
  </si>
  <si>
    <t>Recollida 134</t>
  </si>
  <si>
    <t>Recollida 135</t>
  </si>
  <si>
    <t>Recollida 136</t>
  </si>
  <si>
    <t>Recollida 137</t>
  </si>
  <si>
    <t>Recollida 138</t>
  </si>
  <si>
    <t>Recollida 139</t>
  </si>
  <si>
    <t>Recollida 140</t>
  </si>
  <si>
    <t>Recollida 141</t>
  </si>
  <si>
    <t>Recollida 142</t>
  </si>
  <si>
    <t>Recollida 143</t>
  </si>
  <si>
    <t>Recollida 144</t>
  </si>
  <si>
    <t>Recollida 145</t>
  </si>
  <si>
    <t>Recollida 146</t>
  </si>
  <si>
    <t>Recollida 147</t>
  </si>
  <si>
    <t>Recollida 148</t>
  </si>
  <si>
    <t>Recollida 149</t>
  </si>
  <si>
    <t>Recollida 150</t>
  </si>
  <si>
    <t>Recollida 151</t>
  </si>
  <si>
    <t>Recollida 152</t>
  </si>
  <si>
    <t>Recollida 153</t>
  </si>
  <si>
    <t>Recollida 154</t>
  </si>
  <si>
    <t>Recollida 155</t>
  </si>
  <si>
    <t>Recollida 156</t>
  </si>
  <si>
    <t>Recollida 157</t>
  </si>
  <si>
    <t>Recollida 158</t>
  </si>
  <si>
    <t>Recollida 159</t>
  </si>
  <si>
    <t>Recollida 160</t>
  </si>
  <si>
    <t>Recollida 161</t>
  </si>
  <si>
    <t>Recollida 162</t>
  </si>
  <si>
    <t>Recollida 163</t>
  </si>
  <si>
    <t>Recollida 164</t>
  </si>
  <si>
    <t>Recollida 165</t>
  </si>
  <si>
    <t>Recollida 166</t>
  </si>
  <si>
    <t>Recollida 167</t>
  </si>
  <si>
    <t>Recollida 168</t>
  </si>
  <si>
    <t>Recollida 169</t>
  </si>
  <si>
    <t>Recollida 170</t>
  </si>
  <si>
    <t>Recollida 171</t>
  </si>
  <si>
    <t>Recollida 172</t>
  </si>
  <si>
    <t>Recollida 173</t>
  </si>
  <si>
    <t>Recollida 174</t>
  </si>
  <si>
    <t>Recollida 175</t>
  </si>
  <si>
    <t>Recollida 176</t>
  </si>
  <si>
    <t>Recollida 177</t>
  </si>
  <si>
    <t>Recollida 178</t>
  </si>
  <si>
    <t>Recollida 179</t>
  </si>
  <si>
    <t>Recollida 180</t>
  </si>
  <si>
    <t>Recollida 181</t>
  </si>
  <si>
    <t>Recollida 182</t>
  </si>
  <si>
    <t>Recollida 183</t>
  </si>
  <si>
    <t>Recollida 184</t>
  </si>
  <si>
    <t>Recollida 185</t>
  </si>
  <si>
    <t>Recollida 186</t>
  </si>
  <si>
    <t>Recollida 187</t>
  </si>
  <si>
    <t>Recollida 188</t>
  </si>
  <si>
    <t>Recollida 189</t>
  </si>
  <si>
    <t>Recollida 190</t>
  </si>
  <si>
    <t>Recollida 191</t>
  </si>
  <si>
    <t>Recollida 192</t>
  </si>
  <si>
    <t>Recollida 193</t>
  </si>
  <si>
    <t>Recollida 194</t>
  </si>
  <si>
    <t>Recollida 195</t>
  </si>
  <si>
    <t>Recollida 196</t>
  </si>
  <si>
    <t>Recollida 197</t>
  </si>
  <si>
    <t>Recollida 198</t>
  </si>
  <si>
    <t>Recollida 199</t>
  </si>
  <si>
    <t>Recollida 200</t>
  </si>
  <si>
    <t>Recollida 201</t>
  </si>
  <si>
    <t>Recollida 202</t>
  </si>
  <si>
    <t>Recollida 203</t>
  </si>
  <si>
    <t>Recollida 204</t>
  </si>
  <si>
    <t>Recollida 205</t>
  </si>
  <si>
    <t>Recollida 206</t>
  </si>
  <si>
    <t>Recollida 207</t>
  </si>
  <si>
    <t>Recollida 208</t>
  </si>
  <si>
    <t>Recollida 209</t>
  </si>
  <si>
    <t>Recollida 210</t>
  </si>
  <si>
    <t>Recollida 211</t>
  </si>
  <si>
    <t>Recollida 212</t>
  </si>
  <si>
    <t>Recollida 213</t>
  </si>
  <si>
    <t>Recollida 214</t>
  </si>
  <si>
    <t>Recollida 215</t>
  </si>
  <si>
    <t>Recollida 216</t>
  </si>
  <si>
    <t>Recollida 217</t>
  </si>
  <si>
    <t>Recollida 218</t>
  </si>
  <si>
    <t>Recollida 219</t>
  </si>
  <si>
    <t>Recollida 220</t>
  </si>
  <si>
    <t>Recollida 221</t>
  </si>
  <si>
    <t>Recollida 222</t>
  </si>
  <si>
    <t>Recollida 223</t>
  </si>
  <si>
    <t>Recollida 224</t>
  </si>
  <si>
    <t>Recollida 225</t>
  </si>
  <si>
    <t>Recollida 226</t>
  </si>
  <si>
    <t>Recollida 227</t>
  </si>
  <si>
    <t>Recollida 228</t>
  </si>
  <si>
    <t>Recollida 229</t>
  </si>
  <si>
    <t>Recollida 230</t>
  </si>
  <si>
    <t>Recollida 231</t>
  </si>
  <si>
    <t>Recollida 232</t>
  </si>
  <si>
    <t>Recollida 233</t>
  </si>
  <si>
    <t>Recollida 234</t>
  </si>
  <si>
    <t>Recollida 235</t>
  </si>
  <si>
    <t>Recollida 236</t>
  </si>
  <si>
    <t>Recollida 237</t>
  </si>
  <si>
    <t>Recollida 238</t>
  </si>
  <si>
    <t>Recollida 239</t>
  </si>
  <si>
    <t>Recollida 240</t>
  </si>
  <si>
    <t>Recollida 241</t>
  </si>
  <si>
    <t>Recollida 242</t>
  </si>
  <si>
    <t>Recollida 243</t>
  </si>
  <si>
    <t>Recollida 244</t>
  </si>
  <si>
    <t>Recollida 245</t>
  </si>
  <si>
    <t>Recollida 246</t>
  </si>
  <si>
    <t>Recollida 247</t>
  </si>
  <si>
    <t>Recollida 248</t>
  </si>
  <si>
    <t>Recollida 249</t>
  </si>
  <si>
    <t>Recollida 250</t>
  </si>
  <si>
    <t>Recollida 251</t>
  </si>
  <si>
    <t>Recollida 252</t>
  </si>
  <si>
    <t>Recollida 253</t>
  </si>
  <si>
    <t>Recollida 254</t>
  </si>
  <si>
    <t>Recollida 255</t>
  </si>
  <si>
    <t>Recollida 256</t>
  </si>
  <si>
    <t>Recollida 257</t>
  </si>
  <si>
    <t>Recollida 258</t>
  </si>
  <si>
    <t>Recollida 259</t>
  </si>
  <si>
    <t>Recollida 260</t>
  </si>
  <si>
    <t>Recollida 261</t>
  </si>
  <si>
    <t>Recollida 262</t>
  </si>
  <si>
    <t>Recollida 263</t>
  </si>
  <si>
    <t>Recollida 264</t>
  </si>
  <si>
    <t>Recollida 265</t>
  </si>
  <si>
    <t>Recollida 266</t>
  </si>
  <si>
    <t>Recollida 267</t>
  </si>
  <si>
    <t>Recollida 268</t>
  </si>
  <si>
    <t>Recollida 269</t>
  </si>
  <si>
    <t>Recollida 270</t>
  </si>
  <si>
    <t>Recollida 271</t>
  </si>
  <si>
    <t>Recollida 272</t>
  </si>
  <si>
    <t>Recollida 273</t>
  </si>
  <si>
    <t>Recollida 274</t>
  </si>
  <si>
    <t>Recollida 275</t>
  </si>
  <si>
    <t>Recollida 276</t>
  </si>
  <si>
    <t>Recollida 277</t>
  </si>
  <si>
    <t>Recollida 278</t>
  </si>
  <si>
    <t>Recollida 279</t>
  </si>
  <si>
    <t>Recollida 280</t>
  </si>
  <si>
    <t>Recollida 281</t>
  </si>
  <si>
    <t>Recollida 282</t>
  </si>
  <si>
    <t>Recollida 283</t>
  </si>
  <si>
    <t>Recollida 284</t>
  </si>
  <si>
    <t>Recollida 285</t>
  </si>
  <si>
    <t>Recollida 286</t>
  </si>
  <si>
    <t>Recollida 287</t>
  </si>
  <si>
    <t>Recollida 288</t>
  </si>
  <si>
    <t>Recollida 289</t>
  </si>
  <si>
    <t>Recollida 290</t>
  </si>
  <si>
    <t>Recollida 291</t>
  </si>
  <si>
    <t>Recollida 292</t>
  </si>
  <si>
    <t>Recollida 293</t>
  </si>
  <si>
    <t>Recollida 294</t>
  </si>
  <si>
    <t>Recollida 295</t>
  </si>
  <si>
    <t>Recollida 296</t>
  </si>
  <si>
    <t>Recollida 297</t>
  </si>
  <si>
    <t>Recollida 298</t>
  </si>
  <si>
    <t>Recollida 299</t>
  </si>
  <si>
    <t>Recollida 300</t>
  </si>
  <si>
    <t>Recollida 301</t>
  </si>
  <si>
    <t>Recollida 302</t>
  </si>
  <si>
    <t>Recollida 303</t>
  </si>
  <si>
    <t>Recollida 304</t>
  </si>
  <si>
    <t>Recollida 305</t>
  </si>
  <si>
    <t>Recollida 306</t>
  </si>
  <si>
    <t>Recollida 307</t>
  </si>
  <si>
    <t>Recollida 308</t>
  </si>
  <si>
    <t>Recollida 309</t>
  </si>
  <si>
    <t>Recollida 310</t>
  </si>
  <si>
    <t>Recollida 311</t>
  </si>
  <si>
    <t>Recollida 312</t>
  </si>
  <si>
    <t>Recollida 313</t>
  </si>
  <si>
    <t>Recollida 314</t>
  </si>
  <si>
    <t>Recollida 315</t>
  </si>
  <si>
    <t>Recollida 316</t>
  </si>
  <si>
    <t>Recollida 317</t>
  </si>
  <si>
    <t>Recollida 318</t>
  </si>
  <si>
    <t>Recollida 319</t>
  </si>
  <si>
    <t>Recollida 320</t>
  </si>
  <si>
    <t>Recollida 321</t>
  </si>
  <si>
    <t>Recollida 322</t>
  </si>
  <si>
    <t>Recollida 323</t>
  </si>
  <si>
    <t>Recollida 324</t>
  </si>
  <si>
    <t>Recollida 325</t>
  </si>
  <si>
    <t>Recollida 326</t>
  </si>
  <si>
    <t>Recollida 327</t>
  </si>
  <si>
    <t>Recollida 328</t>
  </si>
  <si>
    <t>Recollida 329</t>
  </si>
  <si>
    <t>Recollida 330</t>
  </si>
  <si>
    <t>Recollida 331</t>
  </si>
  <si>
    <t>Recollida 332</t>
  </si>
  <si>
    <t>Recollida 333</t>
  </si>
  <si>
    <t>Recollida 334</t>
  </si>
  <si>
    <t>Recollida 335</t>
  </si>
  <si>
    <t>Recollida 336</t>
  </si>
  <si>
    <t>Recollida 337</t>
  </si>
  <si>
    <t>Recollida 338</t>
  </si>
  <si>
    <t>Recollida 339</t>
  </si>
  <si>
    <t>Recollida 340</t>
  </si>
  <si>
    <t>Recollida 341</t>
  </si>
  <si>
    <t>Recollida 342</t>
  </si>
  <si>
    <t>Recollida 343</t>
  </si>
  <si>
    <t>Recollida 344</t>
  </si>
  <si>
    <t>Recollida 345</t>
  </si>
  <si>
    <t>Recollida 346</t>
  </si>
  <si>
    <t>Recollida 347</t>
  </si>
  <si>
    <t>Recollida 348</t>
  </si>
  <si>
    <t>Recollida 349</t>
  </si>
  <si>
    <t>Recollida 350</t>
  </si>
  <si>
    <t>Tipus vehicle</t>
  </si>
  <si>
    <t>Tipus de combustible</t>
  </si>
  <si>
    <t>Furgoneta</t>
  </si>
  <si>
    <t>Camió</t>
  </si>
  <si>
    <t>Nombre de recollides a l'any</t>
  </si>
  <si>
    <r>
      <t>Factor d'emissió pauta urbana
gCO</t>
    </r>
    <r>
      <rPr>
        <b/>
        <vertAlign val="subscript"/>
        <sz val="11"/>
        <color indexed="9"/>
        <rFont val="Calibri"/>
        <family val="2"/>
      </rPr>
      <t>2</t>
    </r>
    <r>
      <rPr>
        <b/>
        <sz val="11"/>
        <color indexed="9"/>
        <rFont val="Calibri"/>
        <family val="2"/>
      </rPr>
      <t>/km</t>
    </r>
  </si>
  <si>
    <r>
      <t>Factor d'emissió pauta vies interurbanes
gCO</t>
    </r>
    <r>
      <rPr>
        <b/>
        <vertAlign val="subscript"/>
        <sz val="11"/>
        <color indexed="9"/>
        <rFont val="Calibri"/>
        <family val="2"/>
      </rPr>
      <t>2</t>
    </r>
    <r>
      <rPr>
        <b/>
        <sz val="11"/>
        <color indexed="9"/>
        <rFont val="Calibri"/>
        <family val="2"/>
      </rPr>
      <t>/km</t>
    </r>
  </si>
  <si>
    <r>
      <t>Factor d'emissió corregit segons pauta conducció
gCO</t>
    </r>
    <r>
      <rPr>
        <b/>
        <vertAlign val="subscript"/>
        <sz val="11"/>
        <color indexed="9"/>
        <rFont val="Calibri"/>
        <family val="2"/>
      </rPr>
      <t>2</t>
    </r>
    <r>
      <rPr>
        <b/>
        <sz val="11"/>
        <color indexed="9"/>
        <rFont val="Calibri"/>
        <family val="2"/>
      </rPr>
      <t>/km</t>
    </r>
  </si>
  <si>
    <t>% Conducció en pauta urbana</t>
  </si>
  <si>
    <t>Tipus de vehicle</t>
  </si>
  <si>
    <t>Categoria</t>
  </si>
  <si>
    <t>Gasolina</t>
  </si>
  <si>
    <t>Pauta urbana</t>
  </si>
  <si>
    <t>Pauta vies interurbanes (resta de vies (no urbana i no autopistes ni autovies)</t>
  </si>
  <si>
    <r>
      <t>Factor d'emissió (gCO</t>
    </r>
    <r>
      <rPr>
        <b/>
        <vertAlign val="subscript"/>
        <sz val="11"/>
        <color indexed="9"/>
        <rFont val="Calibri"/>
        <family val="2"/>
      </rPr>
      <t>2</t>
    </r>
    <r>
      <rPr>
        <b/>
        <sz val="11"/>
        <color indexed="9"/>
        <rFont val="Calibri"/>
        <family val="2"/>
      </rPr>
      <t>/km)</t>
    </r>
  </si>
  <si>
    <t>Llista</t>
  </si>
  <si>
    <t>Camió Rígid &lt;= 7,5 t</t>
  </si>
  <si>
    <t>Camió Rígid 7,5 t a 12 t</t>
  </si>
  <si>
    <t>Camió Rígid 32 t</t>
  </si>
  <si>
    <t>Camió Mitjana Rígid</t>
  </si>
  <si>
    <t>Camió Articulat 14 a 20t</t>
  </si>
  <si>
    <t>Camió Articulat 50 a 60t</t>
  </si>
  <si>
    <t>Camió Mitjana Articulat</t>
  </si>
  <si>
    <t>Recorregut (anada i tornada) anual
km/any</t>
  </si>
  <si>
    <t>Recorregut (anada i tornada) per recollida
km/per recollida</t>
  </si>
  <si>
    <t>FORM (només tractament)</t>
  </si>
  <si>
    <t>FORM (transport i tractament)</t>
  </si>
  <si>
    <t>4. Dades dels aliments recollits però finalment no aprofitats</t>
  </si>
  <si>
    <t>5. Dades de fabricació de sucs amb la fruita aprofitada</t>
  </si>
  <si>
    <t>Total</t>
  </si>
  <si>
    <t>Nivell d'envasat?</t>
  </si>
  <si>
    <t>Criteri de factor d'emissió a aplicar</t>
  </si>
  <si>
    <t>2.2 Distribució dels aliments de les entitas socials al beneficiari</t>
  </si>
  <si>
    <r>
      <t xml:space="preserve">Escenari de projecte estimat. </t>
    </r>
    <r>
      <rPr>
        <sz val="11"/>
        <rFont val="Calibri"/>
        <family val="2"/>
      </rPr>
      <t>Permet estimar les emissions de GEH anuals de l'escenari de projecte a partir dels consums energètics necessaris per a que els aliments es puguin aprofitar. Cal emplenar els camps que estan en color gris. El càlcul s'efectua de forma automàtica i es visualitza en les cel·les marcades en marró.</t>
    </r>
  </si>
  <si>
    <t>RESTA (només tractament)</t>
  </si>
  <si>
    <t>RESTA (només tractament) corregit considerant 70% FE RESTA i un 30% FE Matèria orgànica (FORM)</t>
  </si>
  <si>
    <t>RESTA (transport i tractament)</t>
  </si>
  <si>
    <t>2.2 Distribució dels aliments de les entitats socials al beneficiari</t>
  </si>
  <si>
    <t>*Resta corregit: es considera només les emissions corresponents al tractament del residu i s'ha corregit considerant un 70% del Factor d'emissió de la Resta i un 30% del Factor d'emissió de la Matèria orgànica (FORM)</t>
  </si>
  <si>
    <t>Nom de l'entitat</t>
  </si>
  <si>
    <t xml:space="preserve">Població </t>
  </si>
  <si>
    <t>Kgs. entregats pel Banc/mes</t>
  </si>
  <si>
    <t>Renault Kangoo Furgon 2 plazas</t>
  </si>
  <si>
    <t>Carga útil (kg)</t>
  </si>
  <si>
    <t>Renault Kangoo Furgon 5 plazas</t>
  </si>
  <si>
    <t>Renault Kangoo ZE 2 plazas</t>
  </si>
  <si>
    <t>Tipus combustible</t>
  </si>
  <si>
    <t>Renault Traffic Furgón</t>
  </si>
  <si>
    <t>Renault Master Furgón</t>
  </si>
  <si>
    <t>MMA (pes màxim)</t>
  </si>
  <si>
    <t>Consum promig (l/100km)</t>
  </si>
  <si>
    <r>
      <t>Emissions fabricant
(gCO</t>
    </r>
    <r>
      <rPr>
        <b/>
        <vertAlign val="subscript"/>
        <sz val="11"/>
        <color theme="0"/>
        <rFont val="Calibri"/>
        <family val="2"/>
        <scheme val="minor"/>
      </rPr>
      <t>2</t>
    </r>
    <r>
      <rPr>
        <b/>
        <sz val="11"/>
        <color theme="0"/>
        <rFont val="Calibri"/>
        <family val="2"/>
        <scheme val="minor"/>
      </rPr>
      <t>/km)</t>
    </r>
  </si>
  <si>
    <t>Nissan NV200 Furgón</t>
  </si>
  <si>
    <t>Nissan NV400 Furgón</t>
  </si>
  <si>
    <t>Nissan NV400 Combi</t>
  </si>
  <si>
    <t>Nissan NT500 Comfort 75.18/5 177 CV</t>
  </si>
  <si>
    <t>No dades</t>
  </si>
  <si>
    <t>Camions petits</t>
  </si>
  <si>
    <t>Furgonetes/Furgons/Combis</t>
  </si>
  <si>
    <t>Imatge</t>
  </si>
  <si>
    <t>Nissan NT500 Comfort 56.15/3 150 CV</t>
  </si>
  <si>
    <t>Nissan NT500 Comfort 65.15/2 150 CV</t>
  </si>
  <si>
    <t>Nissan NT500 Comfort 35.15/1 150 CV</t>
  </si>
  <si>
    <t>Per camions Catàleg Nissan</t>
  </si>
  <si>
    <t>Font:</t>
  </si>
  <si>
    <t>Per furgonetes: arpem.com comparador de vehicles</t>
  </si>
  <si>
    <t>Veure hipòtesi colummna: Categoria vehicle</t>
  </si>
  <si>
    <t>Categoria vehicle:
*Furgoneta Euro V i posteriors
*Camió rígid de &lt; de 7.5t</t>
  </si>
  <si>
    <t>Se suposa que tots els vehicles són dièsel</t>
  </si>
  <si>
    <t xml:space="preserve">Promig </t>
  </si>
  <si>
    <t>No he trobat detall de fitxes tècniques de camions d'altres marques</t>
  </si>
  <si>
    <t>Dada promig utilitzada</t>
  </si>
  <si>
    <t>Segons guia corinair 2016, els factors d'emissió dels vehicles pesats estan calculats suposant un factor de càrrega del 50%</t>
  </si>
  <si>
    <t>Estimació càrrega màxima útil (en kg)</t>
  </si>
  <si>
    <t>Tipus de  font energètica</t>
  </si>
  <si>
    <t>Consum total</t>
  </si>
  <si>
    <r>
      <t>Total  emissions distribució  d'aliments (tCO</t>
    </r>
    <r>
      <rPr>
        <b/>
        <vertAlign val="subscript"/>
        <sz val="9"/>
        <color indexed="9"/>
        <rFont val="Calibri"/>
        <family val="2"/>
      </rPr>
      <t>2</t>
    </r>
    <r>
      <rPr>
        <b/>
        <sz val="9"/>
        <color indexed="9"/>
        <rFont val="Calibri"/>
        <family val="2"/>
      </rPr>
      <t>/any)</t>
    </r>
  </si>
  <si>
    <t>Indiqueu la font d'on provenen les dades d'activitat utilitzades:  
 (factures, registres propis, documentació proveïdor, etc)</t>
  </si>
  <si>
    <r>
      <t>Factor d'emissió d
(kg CO</t>
    </r>
    <r>
      <rPr>
        <b/>
        <vertAlign val="subscript"/>
        <sz val="11"/>
        <color indexed="9"/>
        <rFont val="Calibri"/>
        <family val="2"/>
      </rPr>
      <t xml:space="preserve">2 </t>
    </r>
    <r>
      <rPr>
        <b/>
        <sz val="11"/>
        <color indexed="9"/>
        <rFont val="Calibri"/>
        <family val="2"/>
      </rPr>
      <t>eq/unitat de consum)</t>
    </r>
  </si>
  <si>
    <t>Consum de transformació del suc per t de fruita treballada</t>
  </si>
  <si>
    <t>Total de litres de suc generats/ any (l/any)</t>
  </si>
  <si>
    <t>Distància anada i tornada
(km)</t>
  </si>
  <si>
    <r>
      <t>Emissions totals (tCO</t>
    </r>
    <r>
      <rPr>
        <b/>
        <vertAlign val="subscript"/>
        <sz val="11"/>
        <color theme="0"/>
        <rFont val="Calibri"/>
        <family val="2"/>
        <scheme val="minor"/>
      </rPr>
      <t>2</t>
    </r>
    <r>
      <rPr>
        <b/>
        <sz val="11"/>
        <color theme="0"/>
        <rFont val="Calibri"/>
        <family val="2"/>
        <scheme val="minor"/>
      </rPr>
      <t>/ any)</t>
    </r>
  </si>
  <si>
    <t>En la taula següent es mostren les categories d'emissions que es tenen en compte</t>
  </si>
  <si>
    <t>2. Distribució d'aliments des del Banc d'aliments a les entitats socials</t>
  </si>
  <si>
    <t>3. Dades de les necessitats energètiques de l'edifici de l'entitat de gestió (on es recull l'aliment i es distribueix a les entitats socials)</t>
  </si>
  <si>
    <t>Aquesta és una metodologia genèrica que inclou els impactes d'emissions més comuns d'aquestes entitats de gestió, si l'entitat de gestió genera altres emissions de GEH que no es consideren en aquest full de càlcul, caldrà adaptar la metodologia</t>
  </si>
  <si>
    <t>Si l'entitat de gestió fa processament d'una part dels aliments que recull i genera un producte que és el que finalment distribueix a les entitats socials (per exemple recull fruita i una part la transforma en suc), cal tenir en compte que si en la pestanya" Escenari de Base" s'inclouen els kg de suc com a aliment recuperat, caldria calcular l'impacte d'aquest processament en l'apartat 5 d'aquesta pestanya.</t>
  </si>
  <si>
    <t xml:space="preserve">1. Dades de consums energètics per a la recollida dels aliments (del lloc on hi ha excedent alimentari a l'entitat de gestió que el recull): </t>
  </si>
  <si>
    <t>2.1 Recollida d'aliments per part de les entitats socials (des de l'entitat de gestió d'aliments fins a l'entitat social)</t>
  </si>
  <si>
    <t>Resum total emissions Escenari de Projecte estimat:</t>
  </si>
  <si>
    <t>Empleneu les dades dels apartats 1 al 5 que us apliquin</t>
  </si>
  <si>
    <r>
      <t xml:space="preserve">1. Dades de consums energètics per a la recollida dels aliments (des del LLOC on hi ha l’excedent d’aliment (supermercat, Mercabarna, etc)  a l'entitat de gestió dels excedents alimentaris: 
</t>
    </r>
    <r>
      <rPr>
        <b/>
        <sz val="14"/>
        <rFont val="Calibri"/>
        <family val="2"/>
      </rPr>
      <t>Hipòtesi: s'associen emissions zero per la dificultat de trobar les dades. No obstant per no sobreestimar la reducció d’emissions es considera que aquest transport s’assimila al transport que caldria fer per a gestionar aquest aliment com a un residu. Si alguna entitat té dades al respecte ho pot calcular i sumar-ho a les emissions totals.</t>
    </r>
  </si>
  <si>
    <t>Si no es tenen dades al respecte deixar zero per defecte</t>
  </si>
  <si>
    <t>En aquesta casella es mostra el resultat, les dades per fer l'estimació s'han d'introduir en la pestanya "Emissions transport recollida"</t>
  </si>
  <si>
    <t>Hipòtesi: Se suposen emissions zero ja  que el beneficiari va a peu  a l'entitat social a recollir l'aliment. Això es justifica ja que les entitats socials reparteixen els aliments a beneficiaris de proximitat. Si alguna entitat té dades al respecte ho pot calcular i sumar-ho a les emissions totals.</t>
  </si>
  <si>
    <t>3. Dades de les necessitats energètiques de l'edifici de l'entitat de gestió d'excedents alimentaris (on es recull i distribueix l'aliment):</t>
  </si>
  <si>
    <t>Indiqueu els consums d'aquelles fonts energètiques que tingui l'edifici</t>
  </si>
  <si>
    <t>Consum anual</t>
  </si>
  <si>
    <r>
      <t>Factor d'emissió (kg CO</t>
    </r>
    <r>
      <rPr>
        <b/>
        <vertAlign val="subscript"/>
        <sz val="11"/>
        <color indexed="9"/>
        <rFont val="Calibri"/>
        <family val="2"/>
      </rPr>
      <t xml:space="preserve">2 </t>
    </r>
    <r>
      <rPr>
        <b/>
        <sz val="11"/>
        <color indexed="9"/>
        <rFont val="Calibri"/>
        <family val="2"/>
      </rPr>
      <t>eq /unitat)</t>
    </r>
  </si>
  <si>
    <r>
      <t>Emissions
t CO</t>
    </r>
    <r>
      <rPr>
        <b/>
        <vertAlign val="subscript"/>
        <sz val="11"/>
        <color indexed="9"/>
        <rFont val="Calibri"/>
        <family val="2"/>
      </rPr>
      <t xml:space="preserve">2 </t>
    </r>
    <r>
      <rPr>
        <b/>
        <sz val="11"/>
        <color indexed="9"/>
        <rFont val="Calibri"/>
        <family val="2"/>
      </rPr>
      <t>eq/any</t>
    </r>
  </si>
  <si>
    <t xml:space="preserve">Total </t>
  </si>
  <si>
    <t>https://gdo.cnmc.es/CNE/resumenGdo.do?informe=garantias_etiquetado_electricidad</t>
  </si>
  <si>
    <t>Total quantitat aliment recollit/ any
(kg/any)</t>
  </si>
  <si>
    <t>*Consulteu el factor d'emissió d'electricitat de la comercialitzadora en la factura o en la següent pàgina web
La informació se sol actualitzar anualment cada 31 de març</t>
  </si>
  <si>
    <t>Tipus de  font energètica per transformar la fruita en sucs</t>
  </si>
  <si>
    <t>5. Dades de fabricació de sucs amb la fruita aprofitada, si aplica</t>
  </si>
  <si>
    <t>Indiqueu la font d'on provenen les dades d'activitat utilitzades:  consum energètic
 (factures, registres propis, documentació proveïdor, etc)
En el cas d'haver fet desagregació del consum energètic expliqueu breument com heu obtingut la dada</t>
  </si>
  <si>
    <t>FE en PCS. El factor de conversió és de PCS a PCI per 0,901</t>
  </si>
  <si>
    <t>Densitat del gasoil 0,9 kg/ litre</t>
  </si>
  <si>
    <t>Densitat GLP 0,539 kg/ litre</t>
  </si>
  <si>
    <t xml:space="preserve">Factor del dièsel amb contingut 0% de biodièsel </t>
  </si>
  <si>
    <t>Factor de la gasolina amb contingut 0% de bioetanol</t>
  </si>
  <si>
    <t>Unitats consum/tona de fruita</t>
  </si>
  <si>
    <t>Fonts energètiques</t>
  </si>
  <si>
    <t>Font energètica 1</t>
  </si>
  <si>
    <t>Font energètica 2</t>
  </si>
  <si>
    <r>
      <t xml:space="preserve">5.1 Transformació de fruita en sucs: </t>
    </r>
    <r>
      <rPr>
        <sz val="14"/>
        <rFont val="Calibri"/>
        <family val="2"/>
      </rPr>
      <t>dades de l'empresa que transforma fruita en sucs</t>
    </r>
  </si>
  <si>
    <t>Unitats consum/litre de suc envasat</t>
  </si>
  <si>
    <r>
      <t xml:space="preserve">5.2 Envasat dels sucs: </t>
    </r>
    <r>
      <rPr>
        <sz val="14"/>
        <rFont val="Calibri"/>
        <family val="2"/>
      </rPr>
      <t>dades de l'empresa que envasa els sucs</t>
    </r>
  </si>
  <si>
    <t>Litres que transporta el camió en cada viatge de l'empresa envasadora a l'entitat de gestió que distribueix els aliments</t>
  </si>
  <si>
    <t>Nombre de viatges del camió per fer arribar els kg de suc anuals a l'entitat de gestió que distribueix els aliments</t>
  </si>
  <si>
    <t>Distància de l'empresa envasadora a l'entitat de gestió que distribueix els aliments
(km)</t>
  </si>
  <si>
    <r>
      <t>Factor emissió  (gCO</t>
    </r>
    <r>
      <rPr>
        <b/>
        <vertAlign val="subscript"/>
        <sz val="11"/>
        <color indexed="9"/>
        <rFont val="Calibri"/>
        <family val="2"/>
      </rPr>
      <t>2</t>
    </r>
    <r>
      <rPr>
        <b/>
        <sz val="11"/>
        <color indexed="9"/>
        <rFont val="Calibri"/>
        <family val="2"/>
      </rPr>
      <t>/km)
S'assimila pauta Interurbana</t>
    </r>
  </si>
  <si>
    <t>Càlculs apartat 2.1 de la pestanya Emissions després de l'actuació</t>
  </si>
  <si>
    <r>
      <rPr>
        <b/>
        <sz val="8"/>
        <color indexed="8"/>
        <rFont val="Calibri"/>
        <family val="2"/>
      </rPr>
      <t xml:space="preserve">Orientacions per establir el tipus de vehicle amb el que recull cada entitat:
</t>
    </r>
    <r>
      <rPr>
        <sz val="8"/>
        <color indexed="8"/>
        <rFont val="Calibri"/>
        <family val="2"/>
      </rPr>
      <t>Si se sap amb quin tipus de vehicle recull l'entitat social, establir aquest vehicle, si no es poden seguir les orientacions següents:
les furgonetes s'estima que poden carregar de mitjana 800 kg de pes a afegir al pes de la furgoneta
els camions de &lt;7,5 t s'estima que poden transportar de mitjana fins a 3.500 kg de pes extra al seu pes</t>
    </r>
  </si>
  <si>
    <r>
      <rPr>
        <b/>
        <sz val="8"/>
        <color indexed="8"/>
        <rFont val="Calibri"/>
        <family val="2"/>
      </rPr>
      <t>Orientacions per fixar el % de conducció en pauta urbana
Per municipis petits</t>
    </r>
    <r>
      <rPr>
        <sz val="8"/>
        <color indexed="8"/>
        <rFont val="Calibri"/>
        <family val="2"/>
      </rPr>
      <t xml:space="preserve"> se suposa un FE amb les següents característiques:
- 80% de pauta interurbana (carreteres)
- 20% de pauta urbana
</t>
    </r>
    <r>
      <rPr>
        <b/>
        <sz val="8"/>
        <color indexed="8"/>
        <rFont val="Calibri"/>
        <family val="2"/>
      </rPr>
      <t>Per municipis grans</t>
    </r>
    <r>
      <rPr>
        <sz val="8"/>
        <color indexed="8"/>
        <rFont val="Calibri"/>
        <family val="2"/>
      </rPr>
      <t xml:space="preserve"> se suposa un FE amb les següents característiques:
- 20% de pauta interurbana (carreteres)
- 80% de pauta urbana 
o bé 50% de pauta interurbana (carreteres)
i 50% de pauta urbana, segons estimació qualitativa dels km que fan per recorregut interurbà i urbà</t>
    </r>
  </si>
  <si>
    <t>Nombre recollida</t>
  </si>
  <si>
    <t>Població</t>
  </si>
  <si>
    <t xml:space="preserve">Kgs. entregats per l'entitat de gestió a cada entitat social/any 
</t>
  </si>
  <si>
    <t>Nombre de vegades que recull cada entitat al mes</t>
  </si>
  <si>
    <t xml:space="preserve">Kgs. entregats pel Banc/en cada recollida mensual </t>
  </si>
  <si>
    <t>Distància de l'entitat de gestió a l'entitat social 
(km)</t>
  </si>
  <si>
    <t>kg suc transportat en cada viatge (transformar de litres a kg)</t>
  </si>
  <si>
    <t>Indiqueu de l'aliment que s'ha recollit per a evitar el seu malbaratament, quina quantitat finalment no s'ha pogut aprofitar</t>
  </si>
  <si>
    <t xml:space="preserve">Kgs. entregats </t>
  </si>
  <si>
    <t>5.3 Transport des del lloc d'envasat a l'entitat de gestió que distribueix els aliments</t>
  </si>
  <si>
    <t>Seleccioneu el tipus de camió que s'utilitza per al transport del suc</t>
  </si>
  <si>
    <t>En aquesta pestanya s'estimen les emissions de la recollida d'aliments que es numeren a la pestanya "Escenari de Projecte estimat" a l'apartat 2.1. Aquestes emissions inclouen el transport que fan les entitats socials per recollir els aliments a l'entitat de gestió dels excedents i portar-ho cap a les seves seus per repartir-ho en proximitat.</t>
  </si>
  <si>
    <t>Es divideix els kg anuals entre 12 mesos</t>
  </si>
  <si>
    <t>Tipologia de l'aliment aprofitat (origen)</t>
  </si>
  <si>
    <t>Total quantitat aliment
(kg/any)</t>
  </si>
  <si>
    <t>Quantitat anual d'aliment malbaratat amb previsió d'aprofitament (en pes net)
(kg)</t>
  </si>
  <si>
    <r>
      <t>Factor d'emissió
(kg CO</t>
    </r>
    <r>
      <rPr>
        <b/>
        <vertAlign val="subscript"/>
        <sz val="11"/>
        <color indexed="9"/>
        <rFont val="Calibri"/>
        <family val="2"/>
      </rPr>
      <t xml:space="preserve">2 </t>
    </r>
    <r>
      <rPr>
        <b/>
        <sz val="11"/>
        <color indexed="9"/>
        <rFont val="Calibri"/>
        <family val="2"/>
      </rPr>
      <t>eq/kg residu)</t>
    </r>
  </si>
  <si>
    <t>2.1 Recollida d'aliments: aquí s'inclouen les emissions del transport des de l'entitat de gestió dels excedents alimentaris fins a les entitats socials</t>
  </si>
  <si>
    <t>Quantitat total de fruita aprofitada que va a sucs/ any (t/any)</t>
  </si>
  <si>
    <t>Consum d'envasat del suc per litre de suc envasat</t>
  </si>
  <si>
    <t xml:space="preserve"> kg de suc anuals que arriben a l'entitat de gestió que distribueix l'aliment 
(kg suc/any)</t>
  </si>
  <si>
    <t>Aclariments sobre el factor d'emissió dels residus</t>
  </si>
  <si>
    <t>Empleneu les dades dels apartats 1 al 2</t>
  </si>
  <si>
    <r>
      <rPr>
        <b/>
        <sz val="12"/>
        <color rgb="FF0070C0"/>
        <rFont val="Calibri"/>
        <family val="2"/>
      </rPr>
      <t xml:space="preserve">METODOLOGIA 6: MALBARATAMENT ALIMENTARI EN ENTITATS DE GESTIÓ D'EXCEDENTS D'ALIMENTS
</t>
    </r>
    <r>
      <rPr>
        <b/>
        <sz val="12"/>
        <color indexed="8"/>
        <rFont val="Calibri"/>
        <family val="2"/>
      </rPr>
      <t xml:space="preserve">
</t>
    </r>
    <r>
      <rPr>
        <b/>
        <sz val="10"/>
        <color rgb="FF0070C0"/>
        <rFont val="Calibri"/>
        <family val="2"/>
      </rPr>
      <t>Aquest document permet estimar la quantitat d'emissions de GEH que s'han deixat d'emetre a l'atmosfera degut a l'activitat que fa una entitat de gestió d'excedents alimentaris on s'aprofita aquest excedent per a evitar que esdevingui un residu.</t>
    </r>
  </si>
  <si>
    <r>
      <rPr>
        <b/>
        <sz val="11"/>
        <color indexed="8"/>
        <rFont val="Calibri"/>
        <family val="2"/>
      </rPr>
      <t xml:space="preserve">Escenari de base. </t>
    </r>
    <r>
      <rPr>
        <sz val="11"/>
        <color indexed="8"/>
        <rFont val="Calibri"/>
        <family val="2"/>
      </rPr>
      <t xml:space="preserve">Permet calcular les emissions de GEH de l'escenari base a partir de les dades de gestió de l'aliment que no s'aprofitava, utilitzant preferentment la mitjana anual dels darrers anys anteriors a l'execució de l'actuació per a que sigui més representatiu o amb dades del període comprès entre l’1 de gener i el 31 de desembre de l’any anterior a l'execució de l'actuació. Cal emplenar els camps que estan en color gris. El càlcul s'efectua de forma automàtica i es visualitza en les cel·les marcades en marró. </t>
    </r>
  </si>
  <si>
    <t>Indiqueu la font i la justificació d'on prové la quantitat estimada d'aliment recollit que finalment no es pot aprofitar</t>
  </si>
  <si>
    <t xml:space="preserve">Mix peninsular general. Si us aplica per al càlcul, cal que actualitzeu aquest valor amb el mix elèctric de la comercialitzadora que subministra l'electricitat a l'edifici. Aquest mix es troba disponible a la factura o a la següent web. </t>
  </si>
  <si>
    <t xml:space="preserve">Mix peninsular general. Si us aplica per al càlcul, cal que actualitzeu aquest valor amb el mix elèctric de la comercialitzadora que subministra l'electricitat als vehicles elèctrics. Aquest mix es troba disponible a la factura o a la següent web. </t>
  </si>
  <si>
    <t>Factor del dièsel amb contingut 7% biodiesel (RD 639/2016)</t>
  </si>
  <si>
    <t>Factor de la gasolina amb contingut 5% de bioetanol (RD 639/2016)</t>
  </si>
  <si>
    <t>Hi ha molta incertesa a l'hora d'establir un factor d'emissió per als aliments que es recullen evitant el seu malbaratament. Per arribar a obtenir aquest factor d'emissió l'OCCC ha partit de les millors dades que tenia al seu abast en el moment de fer la metodologia que són l'impacte en emissions de la gestió dels residus municipals a Catalunya (https://canviclimatic.gencat.cat/ca/actua/guia_de_calcul_demissions_de_co2/). En concret ha utilitzat els factors de gestió de la fracció Resta i de la fracció de FORM (matèria orgànica) i ha realitzat una sèrie d'hipòtesis. La metodologia pressuposa que abans de fer l'actuació l'aliment es llençaria com un residu. Aquesta primera hipòtesi sabem que no és totalment certa, perquè hi ha aliments que en comptes de gestionar-se com a residu es processen per a altres usos, com per exemple: pinsos, etc. Però això tampoc és una destinació que estigui estandaritzada si no que varia en funció del lloc i del moment. Per tant s’assumeix que tot l'aliment es llençaria com a residu. En aquest sentit, és susceptible de que es pugui incorporar millores metodològiques en un futur, especialment en relació als factors d’emissió considerats.</t>
  </si>
  <si>
    <t xml:space="preserve">       Programa voluntari de compensació d'emissions de gasos amb efecte d'hivernacle (PVComp)
Convocatòria 2022</t>
  </si>
  <si>
    <t>Programa voluntari de compensació d'emissions de gasos amb efecte d'hivernacle (PVComp)
Convocatòria 2022</t>
  </si>
  <si>
    <r>
      <t xml:space="preserve">Aquest document permet estimar la quantitat d'emissions de GEH que s'han deixat d'emetre a l'atmosfera degut a l'execució d'un projecte de reducció d'emissions en el marc del Programa voluntari de compensació d'emissions de gasos amb efecte d'hivernacle (PVComp) segons la </t>
    </r>
    <r>
      <rPr>
        <b/>
        <sz val="11"/>
        <color indexed="63"/>
        <rFont val="Calibri"/>
        <family val="2"/>
      </rPr>
      <t>Metodologia 6- Malbaratament alimentari en entitats de gestió d'excedents d'aliments</t>
    </r>
    <r>
      <rPr>
        <sz val="11"/>
        <color indexed="63"/>
        <rFont val="Calibri"/>
        <family val="2"/>
      </rPr>
      <t>.  La font dels factors d'emissió utilitzats per a l'estimació de les emissions és la Guia pràctica per al càlcul d'emissions de gasos amb efecte d'hivernacle (versió abril 2022) i la guia de càlcul de les emissions de GEH derivades de la gestió dels residus municipals, versió febrer 2022.</t>
    </r>
  </si>
  <si>
    <t>Taula de factors d'emissions de la gestió de l'aliment com a residu (Guia OCCC versió febrer 2022, pàg. 22)</t>
  </si>
  <si>
    <t>Programa voluntari de compensació d'emissions de gasos amb efecte d'hivernacle (PVComp) 
Convocatòria 2022</t>
  </si>
  <si>
    <t>-</t>
  </si>
  <si>
    <t>Cal completar el valor de PCI segons la biomassa</t>
  </si>
  <si>
    <t>Taula de factors d'emissions i cost de combustible: Guia OCCC abril 2022</t>
  </si>
  <si>
    <t>Taula de factors d'emissions: Guia OCCC abril 2022</t>
  </si>
  <si>
    <t>Mitjana Massa de Referència &lt;=1305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</si>
</sst>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
    <numFmt numFmtId="165" formatCode="0.00000"/>
    <numFmt numFmtId="166" formatCode="#,##0.00000"/>
    <numFmt numFmtId="167" formatCode="0.0"/>
    <numFmt numFmtId="168" formatCode="#,##0.0"/>
    <numFmt numFmtId="169" formatCode="0.0000"/>
    <numFmt numFmtId="170" formatCode="#,##0.0000"/>
  </numFmts>
  <fonts count="102" x14ac:knownFonts="1">
    <font>
      <sz val="11"/>
      <color theme="1"/>
      <name val="Calibri"/>
      <family val="2"/>
      <scheme val="minor"/>
    </font>
    <font>
      <sz val="11"/>
      <color indexed="8"/>
      <name val="Calibri"/>
      <family val="2"/>
    </font>
    <font>
      <b/>
      <sz val="11"/>
      <color indexed="9"/>
      <name val="Calibri"/>
      <family val="2"/>
    </font>
    <font>
      <sz val="11"/>
      <color indexed="9"/>
      <name val="Calibri"/>
      <family val="2"/>
    </font>
    <font>
      <sz val="11"/>
      <name val="Calibri"/>
      <family val="2"/>
    </font>
    <font>
      <sz val="11"/>
      <color indexed="63"/>
      <name val="Calibri"/>
      <family val="2"/>
    </font>
    <font>
      <b/>
      <sz val="14"/>
      <color indexed="8"/>
      <name val="Calibri"/>
      <family val="2"/>
    </font>
    <font>
      <b/>
      <sz val="11"/>
      <color indexed="63"/>
      <name val="Calibri"/>
      <family val="2"/>
    </font>
    <font>
      <i/>
      <sz val="11"/>
      <color indexed="63"/>
      <name val="Calibri"/>
      <family val="2"/>
    </font>
    <font>
      <b/>
      <sz val="14"/>
      <color indexed="21"/>
      <name val="Calibri"/>
      <family val="2"/>
    </font>
    <font>
      <b/>
      <sz val="14"/>
      <color indexed="9"/>
      <name val="Calibri"/>
      <family val="2"/>
    </font>
    <font>
      <i/>
      <sz val="11"/>
      <color indexed="8"/>
      <name val="Calibri"/>
      <family val="2"/>
    </font>
    <font>
      <b/>
      <sz val="11"/>
      <color indexed="8"/>
      <name val="Calibri"/>
      <family val="2"/>
    </font>
    <font>
      <b/>
      <sz val="14"/>
      <color indexed="56"/>
      <name val="Calibri"/>
      <family val="2"/>
    </font>
    <font>
      <sz val="9"/>
      <color indexed="8"/>
      <name val="Calibri"/>
      <family val="2"/>
    </font>
    <font>
      <b/>
      <sz val="12"/>
      <color indexed="8"/>
      <name val="Calibri"/>
      <family val="2"/>
    </font>
    <font>
      <b/>
      <sz val="10"/>
      <color indexed="63"/>
      <name val="Calibri"/>
      <family val="2"/>
    </font>
    <font>
      <sz val="10"/>
      <color indexed="63"/>
      <name val="Calibri"/>
      <family val="2"/>
    </font>
    <font>
      <b/>
      <sz val="9"/>
      <color indexed="9"/>
      <name val="Calibri"/>
      <family val="2"/>
    </font>
    <font>
      <sz val="9"/>
      <color indexed="63"/>
      <name val="Calibri"/>
      <family val="2"/>
    </font>
    <font>
      <sz val="9"/>
      <color indexed="9"/>
      <name val="Calibri"/>
      <family val="2"/>
    </font>
    <font>
      <sz val="8"/>
      <name val="Calibri"/>
      <family val="2"/>
    </font>
    <font>
      <b/>
      <sz val="14"/>
      <color indexed="17"/>
      <name val="Calibri"/>
      <family val="2"/>
    </font>
    <font>
      <b/>
      <vertAlign val="subscript"/>
      <sz val="11"/>
      <color indexed="9"/>
      <name val="Calibri"/>
      <family val="2"/>
    </font>
    <font>
      <sz val="11"/>
      <color indexed="9"/>
      <name val="Calibri"/>
      <family val="2"/>
    </font>
    <font>
      <b/>
      <vertAlign val="subscript"/>
      <sz val="9"/>
      <color indexed="9"/>
      <name val="Calibri"/>
      <family val="2"/>
    </font>
    <font>
      <sz val="11"/>
      <color indexed="8"/>
      <name val="Calibri"/>
      <family val="2"/>
    </font>
    <font>
      <b/>
      <sz val="14"/>
      <color indexed="23"/>
      <name val="Calibri"/>
      <family val="2"/>
    </font>
    <font>
      <b/>
      <sz val="11"/>
      <color indexed="9"/>
      <name val="Calibri"/>
      <family val="2"/>
    </font>
    <font>
      <sz val="11"/>
      <color indexed="9"/>
      <name val="Calibri"/>
      <family val="2"/>
    </font>
    <font>
      <vertAlign val="subscript"/>
      <sz val="11"/>
      <color indexed="9"/>
      <name val="Calibri"/>
      <family val="2"/>
    </font>
    <font>
      <b/>
      <sz val="11"/>
      <color indexed="8"/>
      <name val="Calibri"/>
      <family val="2"/>
    </font>
    <font>
      <b/>
      <sz val="14"/>
      <color indexed="23"/>
      <name val="Calibri"/>
      <family val="2"/>
    </font>
    <font>
      <b/>
      <sz val="11"/>
      <name val="Calibri"/>
      <family val="2"/>
    </font>
    <font>
      <b/>
      <sz val="14"/>
      <name val="Calibri"/>
      <family val="2"/>
    </font>
    <font>
      <vertAlign val="subscript"/>
      <sz val="11"/>
      <name val="Calibri"/>
      <family val="2"/>
    </font>
    <font>
      <b/>
      <i/>
      <sz val="11"/>
      <color indexed="9"/>
      <name val="Calibri"/>
      <family val="2"/>
    </font>
    <font>
      <sz val="14"/>
      <color indexed="62"/>
      <name val="Calibri"/>
      <family val="2"/>
    </font>
    <font>
      <i/>
      <sz val="10"/>
      <color indexed="8"/>
      <name val="Arial"/>
      <family val="2"/>
    </font>
    <font>
      <sz val="10"/>
      <color indexed="23"/>
      <name val="Arial"/>
      <family val="2"/>
    </font>
    <font>
      <sz val="10"/>
      <color indexed="62"/>
      <name val="Arial"/>
      <family val="2"/>
    </font>
    <font>
      <b/>
      <vertAlign val="superscript"/>
      <sz val="11"/>
      <color indexed="9"/>
      <name val="Calibri"/>
      <family val="2"/>
    </font>
    <font>
      <i/>
      <vertAlign val="superscript"/>
      <sz val="12"/>
      <color indexed="8"/>
      <name val="Arial"/>
      <family val="2"/>
    </font>
    <font>
      <b/>
      <sz val="12"/>
      <color indexed="23"/>
      <name val="Arial"/>
      <family val="2"/>
    </font>
    <font>
      <sz val="11"/>
      <name val="Arial"/>
      <family val="2"/>
    </font>
    <font>
      <sz val="11"/>
      <color indexed="48"/>
      <name val="Arial"/>
      <family val="2"/>
    </font>
    <font>
      <i/>
      <sz val="11"/>
      <color indexed="48"/>
      <name val="Arial"/>
      <family val="2"/>
    </font>
    <font>
      <sz val="12"/>
      <name val="Verdana"/>
      <family val="2"/>
    </font>
    <font>
      <sz val="9"/>
      <name val="Calibri"/>
      <family val="2"/>
    </font>
    <font>
      <vertAlign val="superscript"/>
      <sz val="10"/>
      <color indexed="63"/>
      <name val="Calibri"/>
      <family val="2"/>
    </font>
    <font>
      <sz val="11"/>
      <color theme="1"/>
      <name val="Calibri"/>
      <family val="2"/>
      <scheme val="minor"/>
    </font>
    <font>
      <b/>
      <sz val="11"/>
      <color theme="0"/>
      <name val="Calibri"/>
      <family val="2"/>
      <scheme val="minor"/>
    </font>
    <font>
      <b/>
      <sz val="11"/>
      <color theme="0"/>
      <name val="Calibri"/>
      <family val="2"/>
    </font>
    <font>
      <sz val="9"/>
      <color theme="0"/>
      <name val="Calibri"/>
      <family val="2"/>
    </font>
    <font>
      <sz val="11"/>
      <color theme="0"/>
      <name val="Calibri"/>
      <family val="2"/>
    </font>
    <font>
      <b/>
      <sz val="9"/>
      <color theme="0"/>
      <name val="Calibri"/>
      <family val="2"/>
    </font>
    <font>
      <sz val="11"/>
      <color rgb="FF008000"/>
      <name val="Calibri"/>
      <family val="2"/>
    </font>
    <font>
      <b/>
      <sz val="9"/>
      <color rgb="FF008000"/>
      <name val="Calibri"/>
      <family val="2"/>
    </font>
    <font>
      <sz val="11"/>
      <color rgb="FF008000"/>
      <name val="Calibri"/>
      <family val="2"/>
      <scheme val="minor"/>
    </font>
    <font>
      <b/>
      <sz val="14"/>
      <color rgb="FFFF0000"/>
      <name val="Calibri"/>
      <family val="2"/>
    </font>
    <font>
      <b/>
      <sz val="16"/>
      <color theme="1"/>
      <name val="Calibri"/>
      <family val="2"/>
      <scheme val="minor"/>
    </font>
    <font>
      <b/>
      <sz val="11"/>
      <color rgb="FFFF0000"/>
      <name val="Calibri"/>
      <family val="2"/>
    </font>
    <font>
      <sz val="9"/>
      <name val="Verdana"/>
      <family val="2"/>
    </font>
    <font>
      <b/>
      <sz val="11"/>
      <name val="Calibri"/>
      <family val="2"/>
      <scheme val="minor"/>
    </font>
    <font>
      <sz val="11"/>
      <name val="Calibri"/>
      <family val="2"/>
      <scheme val="minor"/>
    </font>
    <font>
      <b/>
      <sz val="11"/>
      <color theme="1"/>
      <name val="Calibri"/>
      <family val="2"/>
      <scheme val="minor"/>
    </font>
    <font>
      <sz val="8"/>
      <color theme="1"/>
      <name val="Calibri"/>
      <family val="2"/>
      <scheme val="minor"/>
    </font>
    <font>
      <b/>
      <vertAlign val="subscript"/>
      <sz val="11"/>
      <color theme="0"/>
      <name val="Calibri"/>
      <family val="2"/>
      <scheme val="minor"/>
    </font>
    <font>
      <sz val="14"/>
      <color theme="4" tint="-0.499984740745262"/>
      <name val="Calibri"/>
      <family val="2"/>
      <scheme val="minor"/>
    </font>
    <font>
      <b/>
      <sz val="14"/>
      <color theme="1"/>
      <name val="Calibri"/>
      <family val="2"/>
      <scheme val="minor"/>
    </font>
    <font>
      <sz val="11"/>
      <color theme="0"/>
      <name val="Calibri"/>
      <family val="2"/>
      <scheme val="minor"/>
    </font>
    <font>
      <b/>
      <sz val="16"/>
      <color rgb="FF00B050"/>
      <name val="Calibri"/>
      <family val="2"/>
      <scheme val="minor"/>
    </font>
    <font>
      <b/>
      <sz val="16"/>
      <color theme="0" tint="-0.499984740745262"/>
      <name val="Calibri"/>
      <family val="2"/>
      <scheme val="minor"/>
    </font>
    <font>
      <b/>
      <sz val="14"/>
      <color theme="0" tint="-0.499984740745262"/>
      <name val="Calibri"/>
      <family val="2"/>
    </font>
    <font>
      <sz val="12"/>
      <color theme="1"/>
      <name val="Calibri"/>
      <family val="2"/>
      <scheme val="minor"/>
    </font>
    <font>
      <b/>
      <sz val="12"/>
      <name val="Calibri"/>
      <family val="2"/>
    </font>
    <font>
      <u/>
      <sz val="11"/>
      <color theme="10"/>
      <name val="Calibri"/>
      <family val="2"/>
      <scheme val="minor"/>
    </font>
    <font>
      <u/>
      <sz val="9"/>
      <color indexed="12"/>
      <name val="Calibri"/>
      <family val="2"/>
    </font>
    <font>
      <sz val="10"/>
      <color theme="1"/>
      <name val="Calibri"/>
      <family val="2"/>
      <scheme val="minor"/>
    </font>
    <font>
      <sz val="14"/>
      <name val="Calibri"/>
      <family val="2"/>
    </font>
    <font>
      <sz val="10"/>
      <name val="Calibri"/>
      <family val="2"/>
      <scheme val="minor"/>
    </font>
    <font>
      <sz val="10"/>
      <name val="Calibri"/>
      <family val="2"/>
    </font>
    <font>
      <b/>
      <sz val="12"/>
      <color theme="4" tint="-0.499984740745262"/>
      <name val="Calibri"/>
      <family val="2"/>
      <scheme val="minor"/>
    </font>
    <font>
      <sz val="12"/>
      <color theme="4" tint="-0.499984740745262"/>
      <name val="Calibri"/>
      <family val="2"/>
      <scheme val="minor"/>
    </font>
    <font>
      <b/>
      <sz val="8"/>
      <color indexed="8"/>
      <name val="Calibri"/>
      <family val="2"/>
    </font>
    <font>
      <sz val="8"/>
      <color indexed="8"/>
      <name val="Calibri"/>
      <family val="2"/>
    </font>
    <font>
      <sz val="14"/>
      <color theme="0"/>
      <name val="Calibri"/>
      <family val="2"/>
      <scheme val="minor"/>
    </font>
    <font>
      <b/>
      <sz val="14"/>
      <color indexed="63"/>
      <name val="Calibri"/>
      <family val="2"/>
    </font>
    <font>
      <sz val="9"/>
      <color indexed="81"/>
      <name val="Tahoma"/>
      <family val="2"/>
    </font>
    <font>
      <b/>
      <sz val="9"/>
      <color indexed="81"/>
      <name val="Tahoma"/>
      <family val="2"/>
    </font>
    <font>
      <b/>
      <sz val="12"/>
      <color rgb="FF0070C0"/>
      <name val="Calibri"/>
      <family val="2"/>
    </font>
    <font>
      <b/>
      <sz val="10"/>
      <color rgb="FF0070C0"/>
      <name val="Calibri"/>
      <family val="2"/>
    </font>
    <font>
      <u/>
      <sz val="9"/>
      <name val="Calibri"/>
      <family val="2"/>
    </font>
    <font>
      <sz val="11"/>
      <color indexed="17"/>
      <name val="Calibri"/>
      <family val="2"/>
    </font>
    <font>
      <u/>
      <sz val="9"/>
      <color theme="10"/>
      <name val="Calibri"/>
      <family val="2"/>
      <scheme val="minor"/>
    </font>
    <font>
      <b/>
      <sz val="9"/>
      <color indexed="63"/>
      <name val="Calibri"/>
      <family val="2"/>
    </font>
    <font>
      <b/>
      <sz val="9"/>
      <color indexed="8"/>
      <name val="Calibri"/>
      <family val="2"/>
    </font>
    <font>
      <sz val="9"/>
      <color rgb="FF00B050"/>
      <name val="Calibri"/>
      <family val="2"/>
      <scheme val="minor"/>
    </font>
    <font>
      <sz val="9"/>
      <name val="Calibri"/>
      <family val="2"/>
      <scheme val="minor"/>
    </font>
    <font>
      <sz val="9"/>
      <color rgb="FFFF0000"/>
      <name val="Calibri"/>
      <family val="2"/>
    </font>
    <font>
      <sz val="9"/>
      <color theme="1"/>
      <name val="Arial"/>
      <family val="2"/>
    </font>
    <font>
      <sz val="9"/>
      <color rgb="FF00B050"/>
      <name val="Calibri"/>
      <family val="2"/>
    </font>
  </fonts>
  <fills count="24">
    <fill>
      <patternFill patternType="none"/>
    </fill>
    <fill>
      <patternFill patternType="gray125"/>
    </fill>
    <fill>
      <patternFill patternType="solid">
        <fgColor indexed="9"/>
        <bgColor indexed="64"/>
      </patternFill>
    </fill>
    <fill>
      <patternFill patternType="solid">
        <fgColor indexed="56"/>
        <bgColor indexed="8"/>
      </patternFill>
    </fill>
    <fill>
      <patternFill patternType="solid">
        <fgColor indexed="9"/>
        <bgColor indexed="8"/>
      </patternFill>
    </fill>
    <fill>
      <patternFill patternType="solid">
        <fgColor indexed="56"/>
        <bgColor indexed="64"/>
      </patternFill>
    </fill>
    <fill>
      <patternFill patternType="solid">
        <fgColor indexed="49"/>
        <bgColor indexed="8"/>
      </patternFill>
    </fill>
    <fill>
      <patternFill patternType="solid">
        <fgColor indexed="62"/>
        <bgColor indexed="64"/>
      </patternFill>
    </fill>
    <fill>
      <patternFill patternType="solid">
        <fgColor indexed="60"/>
        <bgColor indexed="64"/>
      </patternFill>
    </fill>
    <fill>
      <patternFill patternType="solid">
        <fgColor indexed="49"/>
        <bgColor indexed="64"/>
      </patternFill>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theme="0"/>
        <bgColor indexed="64"/>
      </patternFill>
    </fill>
    <fill>
      <patternFill patternType="solid">
        <fgColor theme="0" tint="-0.249977111117893"/>
        <bgColor indexed="64"/>
      </patternFill>
    </fill>
    <fill>
      <patternFill patternType="solid">
        <fgColor rgb="FF993300"/>
        <bgColor indexed="64"/>
      </patternFill>
    </fill>
    <fill>
      <patternFill patternType="solid">
        <fgColor theme="0"/>
        <bgColor indexed="8"/>
      </patternFill>
    </fill>
    <fill>
      <patternFill patternType="solid">
        <fgColor rgb="FF33CCCC"/>
        <bgColor indexed="64"/>
      </patternFill>
    </fill>
    <fill>
      <patternFill patternType="solid">
        <fgColor rgb="FF002060"/>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rgb="FF33CCCC"/>
        <bgColor indexed="8"/>
      </patternFill>
    </fill>
    <fill>
      <patternFill patternType="solid">
        <fgColor rgb="FF00B050"/>
        <bgColor indexed="64"/>
      </patternFill>
    </fill>
    <fill>
      <patternFill patternType="solid">
        <fgColor theme="0" tint="-0.34998626667073579"/>
        <bgColor indexed="8"/>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9" fontId="26" fillId="0" borderId="0" applyFont="0" applyFill="0" applyBorder="0" applyAlignment="0" applyProtection="0"/>
    <xf numFmtId="0" fontId="76" fillId="0" borderId="0" applyNumberFormat="0" applyFill="0" applyBorder="0" applyAlignment="0" applyProtection="0"/>
  </cellStyleXfs>
  <cellXfs count="430">
    <xf numFmtId="0" fontId="0" fillId="0" borderId="0" xfId="0"/>
    <xf numFmtId="0" fontId="0" fillId="2" borderId="0" xfId="0" applyFill="1" applyProtection="1"/>
    <xf numFmtId="0" fontId="0" fillId="2" borderId="0" xfId="0" applyFill="1" applyBorder="1" applyProtection="1"/>
    <xf numFmtId="0" fontId="0" fillId="0" borderId="0" xfId="0" applyProtection="1"/>
    <xf numFmtId="0" fontId="12" fillId="2" borderId="0" xfId="0" applyFont="1" applyFill="1" applyProtection="1"/>
    <xf numFmtId="0" fontId="18" fillId="3" borderId="1"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19" fillId="4" borderId="3" xfId="0" applyFont="1" applyFill="1" applyBorder="1" applyAlignment="1" applyProtection="1">
      <alignment horizontal="left" wrapText="1"/>
    </xf>
    <xf numFmtId="0" fontId="19" fillId="4" borderId="4" xfId="0" applyFont="1" applyFill="1" applyBorder="1" applyAlignment="1" applyProtection="1">
      <alignment horizontal="center" wrapText="1"/>
    </xf>
    <xf numFmtId="0" fontId="19" fillId="4" borderId="5" xfId="0" applyFont="1" applyFill="1" applyBorder="1" applyAlignment="1" applyProtection="1">
      <alignment horizontal="left" wrapText="1"/>
    </xf>
    <xf numFmtId="0" fontId="19" fillId="4" borderId="6" xfId="0" applyFont="1" applyFill="1" applyBorder="1" applyAlignment="1" applyProtection="1">
      <alignment horizontal="center" wrapText="1"/>
    </xf>
    <xf numFmtId="0" fontId="14" fillId="2" borderId="0" xfId="0" applyFont="1" applyFill="1" applyBorder="1" applyProtection="1"/>
    <xf numFmtId="0" fontId="0" fillId="2" borderId="0" xfId="0" applyFill="1" applyBorder="1" applyAlignment="1" applyProtection="1">
      <alignment horizontal="center" vertical="center"/>
    </xf>
    <xf numFmtId="0" fontId="19" fillId="4" borderId="7" xfId="0" applyFont="1" applyFill="1" applyBorder="1" applyAlignment="1" applyProtection="1">
      <alignment horizontal="left" wrapText="1"/>
    </xf>
    <xf numFmtId="0" fontId="19" fillId="4" borderId="8" xfId="0" applyFont="1" applyFill="1" applyBorder="1" applyAlignment="1" applyProtection="1">
      <alignment horizontal="center" wrapText="1"/>
    </xf>
    <xf numFmtId="0" fontId="0" fillId="0" borderId="0" xfId="0" applyBorder="1"/>
    <xf numFmtId="0" fontId="0" fillId="0" borderId="0" xfId="0" applyFill="1" applyBorder="1"/>
    <xf numFmtId="0" fontId="19" fillId="0" borderId="0" xfId="0" applyFont="1" applyFill="1" applyBorder="1" applyAlignment="1" applyProtection="1">
      <alignment horizontal="left" wrapText="1"/>
    </xf>
    <xf numFmtId="0" fontId="19" fillId="0" borderId="6" xfId="0" applyFont="1" applyFill="1" applyBorder="1" applyAlignment="1" applyProtection="1">
      <alignment horizontal="left" wrapText="1"/>
    </xf>
    <xf numFmtId="0" fontId="19" fillId="4" borderId="6" xfId="0" applyFont="1" applyFill="1" applyBorder="1" applyAlignment="1" applyProtection="1">
      <alignment horizontal="center" vertical="center" wrapText="1"/>
    </xf>
    <xf numFmtId="0" fontId="0" fillId="0" borderId="6" xfId="0" applyBorder="1"/>
    <xf numFmtId="0" fontId="24" fillId="5" borderId="6" xfId="0" applyFont="1" applyFill="1" applyBorder="1" applyAlignment="1">
      <alignment horizontal="center" vertical="center"/>
    </xf>
    <xf numFmtId="0" fontId="19" fillId="0" borderId="0" xfId="0" applyFont="1" applyFill="1" applyBorder="1" applyAlignment="1" applyProtection="1">
      <alignment horizontal="center" wrapText="1"/>
    </xf>
    <xf numFmtId="0" fontId="18" fillId="3" borderId="9" xfId="0" applyFont="1" applyFill="1" applyBorder="1" applyAlignment="1" applyProtection="1">
      <alignment horizontal="center" vertical="center" wrapText="1"/>
    </xf>
    <xf numFmtId="2" fontId="20" fillId="6" borderId="10" xfId="0" applyNumberFormat="1" applyFont="1" applyFill="1" applyBorder="1" applyAlignment="1" applyProtection="1">
      <alignment horizontal="center"/>
    </xf>
    <xf numFmtId="2" fontId="20" fillId="6" borderId="11" xfId="0" applyNumberFormat="1" applyFont="1" applyFill="1" applyBorder="1" applyAlignment="1" applyProtection="1">
      <alignment horizontal="center"/>
    </xf>
    <xf numFmtId="0" fontId="19" fillId="4" borderId="12" xfId="0" applyFont="1" applyFill="1" applyBorder="1" applyAlignment="1" applyProtection="1">
      <alignment horizontal="left" wrapText="1"/>
    </xf>
    <xf numFmtId="0" fontId="19" fillId="4" borderId="13" xfId="0" applyFont="1" applyFill="1" applyBorder="1" applyAlignment="1" applyProtection="1">
      <alignment horizontal="center" wrapText="1"/>
    </xf>
    <xf numFmtId="2" fontId="20" fillId="6" borderId="14" xfId="0" applyNumberFormat="1" applyFont="1" applyFill="1" applyBorder="1" applyAlignment="1" applyProtection="1">
      <alignment horizontal="center"/>
    </xf>
    <xf numFmtId="0" fontId="24" fillId="7" borderId="0" xfId="0" applyFont="1" applyFill="1" applyBorder="1"/>
    <xf numFmtId="0" fontId="13" fillId="2" borderId="0" xfId="0" applyFont="1" applyFill="1" applyBorder="1" applyAlignment="1" applyProtection="1">
      <alignment vertical="center"/>
    </xf>
    <xf numFmtId="0" fontId="6" fillId="2" borderId="0" xfId="0" applyFont="1" applyFill="1" applyBorder="1" applyAlignment="1" applyProtection="1">
      <alignment vertical="center"/>
    </xf>
    <xf numFmtId="164" fontId="20" fillId="6" borderId="15" xfId="0" applyNumberFormat="1" applyFont="1" applyFill="1" applyBorder="1" applyAlignment="1" applyProtection="1">
      <alignment horizontal="center"/>
    </xf>
    <xf numFmtId="164" fontId="20" fillId="6" borderId="11" xfId="0" applyNumberFormat="1" applyFont="1" applyFill="1" applyBorder="1" applyAlignment="1" applyProtection="1">
      <alignment horizontal="center"/>
    </xf>
    <xf numFmtId="0" fontId="7" fillId="2" borderId="0" xfId="0" applyFont="1" applyFill="1" applyBorder="1" applyProtection="1"/>
    <xf numFmtId="0" fontId="31" fillId="2" borderId="0" xfId="0" applyFont="1" applyFill="1" applyProtection="1"/>
    <xf numFmtId="0" fontId="7" fillId="2" borderId="0" xfId="0" applyFont="1" applyFill="1" applyProtection="1"/>
    <xf numFmtId="0" fontId="0" fillId="2" borderId="0" xfId="0" applyFill="1" applyProtection="1">
      <protection hidden="1"/>
    </xf>
    <xf numFmtId="0" fontId="0" fillId="0" borderId="0" xfId="0" applyProtection="1">
      <protection hidden="1"/>
    </xf>
    <xf numFmtId="0" fontId="13" fillId="2"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0" fillId="0" borderId="0" xfId="0" applyFill="1" applyBorder="1" applyProtection="1">
      <protection hidden="1"/>
    </xf>
    <xf numFmtId="0" fontId="0" fillId="2" borderId="0" xfId="0" applyFill="1" applyBorder="1" applyProtection="1">
      <protection hidden="1"/>
    </xf>
    <xf numFmtId="0" fontId="7" fillId="2" borderId="0" xfId="0" applyFont="1" applyFill="1" applyProtection="1">
      <protection hidden="1"/>
    </xf>
    <xf numFmtId="0" fontId="3" fillId="8" borderId="0" xfId="0" applyFont="1" applyFill="1" applyBorder="1" applyAlignment="1" applyProtection="1">
      <alignment horizontal="center"/>
      <protection hidden="1"/>
    </xf>
    <xf numFmtId="0" fontId="4" fillId="2" borderId="0" xfId="0" applyFont="1" applyFill="1" applyBorder="1" applyAlignment="1" applyProtection="1">
      <alignment horizontal="center"/>
      <protection hidden="1"/>
    </xf>
    <xf numFmtId="2" fontId="4" fillId="2" borderId="0" xfId="0" applyNumberFormat="1" applyFont="1" applyFill="1" applyBorder="1" applyAlignment="1" applyProtection="1">
      <alignment horizontal="center"/>
      <protection hidden="1"/>
    </xf>
    <xf numFmtId="0" fontId="2" fillId="8" borderId="0" xfId="0" applyFont="1" applyFill="1" applyBorder="1" applyAlignment="1" applyProtection="1">
      <alignment vertical="center" wrapText="1"/>
      <protection hidden="1"/>
    </xf>
    <xf numFmtId="0" fontId="16" fillId="2" borderId="0" xfId="0" applyFont="1" applyFill="1" applyProtection="1">
      <protection hidden="1"/>
    </xf>
    <xf numFmtId="0" fontId="5" fillId="2" borderId="0" xfId="0" applyFont="1" applyFill="1" applyProtection="1">
      <protection hidden="1"/>
    </xf>
    <xf numFmtId="0" fontId="2" fillId="8" borderId="0" xfId="0" applyFont="1" applyFill="1" applyBorder="1" applyProtection="1">
      <protection hidden="1"/>
    </xf>
    <xf numFmtId="1" fontId="2" fillId="8" borderId="0" xfId="0" applyNumberFormat="1" applyFont="1" applyFill="1" applyBorder="1" applyAlignment="1" applyProtection="1">
      <alignment horizontal="center"/>
      <protection hidden="1"/>
    </xf>
    <xf numFmtId="2" fontId="0" fillId="2" borderId="0" xfId="0" applyNumberFormat="1" applyFill="1" applyProtection="1">
      <protection hidden="1"/>
    </xf>
    <xf numFmtId="0" fontId="9" fillId="0" borderId="0" xfId="0" applyFont="1" applyAlignment="1" applyProtection="1">
      <alignment horizontal="left" indent="6"/>
      <protection hidden="1"/>
    </xf>
    <xf numFmtId="0" fontId="5" fillId="2" borderId="0" xfId="0" applyFont="1" applyFill="1" applyBorder="1" applyProtection="1">
      <protection hidden="1"/>
    </xf>
    <xf numFmtId="0" fontId="11" fillId="2" borderId="0" xfId="0" applyFont="1" applyFill="1" applyProtection="1">
      <protection hidden="1"/>
    </xf>
    <xf numFmtId="0" fontId="13" fillId="2" borderId="0" xfId="0" applyFont="1" applyFill="1" applyBorder="1" applyAlignment="1" applyProtection="1">
      <alignment horizontal="left" vertical="center"/>
      <protection hidden="1"/>
    </xf>
    <xf numFmtId="0" fontId="13" fillId="2" borderId="0"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32" fillId="2" borderId="0" xfId="0" applyFont="1" applyFill="1" applyProtection="1">
      <protection hidden="1"/>
    </xf>
    <xf numFmtId="0" fontId="14" fillId="2" borderId="0" xfId="0" applyFont="1" applyFill="1" applyProtection="1">
      <protection hidden="1"/>
    </xf>
    <xf numFmtId="0" fontId="0" fillId="2" borderId="0" xfId="0" applyFill="1" applyBorder="1" applyAlignment="1" applyProtection="1">
      <alignment horizontal="left" vertical="center" wrapText="1"/>
      <protection hidden="1"/>
    </xf>
    <xf numFmtId="0" fontId="0" fillId="2" borderId="0" xfId="0" applyFill="1" applyBorder="1" applyAlignment="1" applyProtection="1">
      <alignment horizontal="center" vertical="center" wrapText="1" shrinkToFit="1"/>
      <protection hidden="1"/>
    </xf>
    <xf numFmtId="0" fontId="27" fillId="2" borderId="0" xfId="0" applyFont="1" applyFill="1" applyProtection="1">
      <protection hidden="1"/>
    </xf>
    <xf numFmtId="0" fontId="12" fillId="2" borderId="0" xfId="0" applyFont="1" applyFill="1" applyProtection="1">
      <protection hidden="1"/>
    </xf>
    <xf numFmtId="0" fontId="0" fillId="2" borderId="0" xfId="0" applyFill="1" applyBorder="1" applyAlignment="1" applyProtection="1">
      <alignment vertical="center" wrapText="1"/>
      <protection hidden="1"/>
    </xf>
    <xf numFmtId="0" fontId="24" fillId="9" borderId="0" xfId="0" applyFont="1" applyFill="1" applyProtection="1">
      <protection hidden="1"/>
    </xf>
    <xf numFmtId="0" fontId="0" fillId="9" borderId="0" xfId="0" applyFill="1" applyProtection="1">
      <protection hidden="1"/>
    </xf>
    <xf numFmtId="0" fontId="33" fillId="2" borderId="0" xfId="0" applyFont="1" applyFill="1" applyBorder="1" applyAlignment="1" applyProtection="1">
      <alignment horizontal="justify" vertical="top" wrapText="1"/>
      <protection hidden="1"/>
    </xf>
    <xf numFmtId="0" fontId="0" fillId="2" borderId="0" xfId="0" applyFill="1"/>
    <xf numFmtId="0" fontId="4" fillId="2" borderId="0" xfId="0" applyFont="1" applyFill="1" applyBorder="1" applyAlignment="1" applyProtection="1">
      <alignment horizontal="justify" vertical="top" wrapText="1"/>
      <protection hidden="1"/>
    </xf>
    <xf numFmtId="0" fontId="0" fillId="2" borderId="0" xfId="0" applyFill="1" applyAlignment="1" applyProtection="1">
      <alignment shrinkToFit="1"/>
      <protection hidden="1"/>
    </xf>
    <xf numFmtId="0" fontId="0" fillId="0" borderId="0" xfId="0" applyAlignment="1" applyProtection="1">
      <alignment shrinkToFit="1"/>
      <protection hidden="1"/>
    </xf>
    <xf numFmtId="0" fontId="38" fillId="2" borderId="0" xfId="0" applyFont="1" applyFill="1" applyAlignment="1">
      <alignment wrapText="1"/>
    </xf>
    <xf numFmtId="0" fontId="38" fillId="2" borderId="0" xfId="0" applyFont="1" applyFill="1" applyAlignment="1">
      <alignment horizontal="left" wrapText="1"/>
    </xf>
    <xf numFmtId="0" fontId="39" fillId="2" borderId="0" xfId="0" applyFont="1" applyFill="1" applyBorder="1" applyAlignment="1" applyProtection="1">
      <alignment vertical="center" wrapText="1"/>
      <protection hidden="1"/>
    </xf>
    <xf numFmtId="0" fontId="39" fillId="2" borderId="0" xfId="0" applyFont="1" applyFill="1" applyAlignment="1">
      <alignment wrapText="1"/>
    </xf>
    <xf numFmtId="0" fontId="0" fillId="2" borderId="0" xfId="0" applyFill="1" applyAlignment="1">
      <alignment horizontal="left"/>
    </xf>
    <xf numFmtId="0" fontId="43" fillId="2" borderId="0" xfId="0" applyFont="1" applyFill="1" applyAlignment="1" applyProtection="1">
      <alignment vertical="center"/>
      <protection hidden="1"/>
    </xf>
    <xf numFmtId="0" fontId="4" fillId="2" borderId="0" xfId="0" applyFont="1" applyFill="1"/>
    <xf numFmtId="0" fontId="4" fillId="0" borderId="0" xfId="0" applyFont="1"/>
    <xf numFmtId="0" fontId="0" fillId="2" borderId="0" xfId="0" applyFill="1" applyBorder="1" applyAlignment="1" applyProtection="1">
      <alignment horizontal="left" vertical="center" wrapText="1"/>
      <protection locked="0"/>
    </xf>
    <xf numFmtId="0" fontId="39" fillId="2" borderId="0" xfId="0" applyFont="1" applyFill="1" applyBorder="1" applyAlignment="1" applyProtection="1">
      <alignment horizontal="left" vertical="center" wrapText="1"/>
      <protection hidden="1"/>
    </xf>
    <xf numFmtId="0" fontId="4" fillId="2" borderId="0" xfId="0" applyFont="1" applyFill="1" applyProtection="1">
      <protection hidden="1"/>
    </xf>
    <xf numFmtId="0" fontId="27" fillId="2" borderId="0" xfId="0" applyFont="1" applyFill="1" applyBorder="1" applyAlignment="1" applyProtection="1">
      <alignment wrapText="1"/>
    </xf>
    <xf numFmtId="0" fontId="0" fillId="2" borderId="16" xfId="0" applyFill="1" applyBorder="1" applyProtection="1">
      <protection hidden="1"/>
    </xf>
    <xf numFmtId="0" fontId="0" fillId="2" borderId="17" xfId="0" applyFill="1" applyBorder="1" applyProtection="1">
      <protection hidden="1"/>
    </xf>
    <xf numFmtId="0" fontId="0" fillId="2" borderId="18" xfId="0" applyFill="1" applyBorder="1" applyProtection="1">
      <protection hidden="1"/>
    </xf>
    <xf numFmtId="0" fontId="0" fillId="2" borderId="19" xfId="0" applyFill="1" applyBorder="1" applyProtection="1">
      <protection hidden="1"/>
    </xf>
    <xf numFmtId="0" fontId="0" fillId="2" borderId="20" xfId="0" applyFill="1" applyBorder="1" applyProtection="1">
      <protection hidden="1"/>
    </xf>
    <xf numFmtId="0" fontId="0" fillId="2" borderId="21" xfId="0" applyFill="1" applyBorder="1" applyProtection="1">
      <protection hidden="1"/>
    </xf>
    <xf numFmtId="0" fontId="0" fillId="2" borderId="22" xfId="0" applyFill="1" applyBorder="1" applyProtection="1">
      <protection hidden="1"/>
    </xf>
    <xf numFmtId="0" fontId="0" fillId="2" borderId="23" xfId="0" applyFill="1" applyBorder="1" applyProtection="1">
      <protection hidden="1"/>
    </xf>
    <xf numFmtId="0" fontId="0" fillId="2" borderId="19" xfId="0" applyFill="1" applyBorder="1" applyProtection="1">
      <protection hidden="1"/>
    </xf>
    <xf numFmtId="0" fontId="0" fillId="2" borderId="20" xfId="0" applyFill="1" applyBorder="1" applyProtection="1">
      <protection hidden="1"/>
    </xf>
    <xf numFmtId="3" fontId="10" fillId="9" borderId="6" xfId="0" applyNumberFormat="1" applyFont="1" applyFill="1" applyBorder="1" applyAlignment="1" applyProtection="1">
      <alignment horizontal="center" vertical="center"/>
      <protection hidden="1"/>
    </xf>
    <xf numFmtId="0" fontId="2" fillId="9" borderId="6" xfId="0" applyFont="1" applyFill="1" applyBorder="1" applyAlignment="1" applyProtection="1">
      <alignment vertical="center"/>
      <protection hidden="1"/>
    </xf>
    <xf numFmtId="0" fontId="5" fillId="9" borderId="6" xfId="0" applyFont="1" applyFill="1" applyBorder="1" applyAlignment="1" applyProtection="1">
      <alignment horizontal="center"/>
      <protection hidden="1"/>
    </xf>
    <xf numFmtId="0" fontId="5" fillId="8" borderId="6" xfId="0" applyFont="1" applyFill="1" applyBorder="1" applyAlignment="1" applyProtection="1">
      <alignment horizontal="center"/>
      <protection hidden="1"/>
    </xf>
    <xf numFmtId="0" fontId="2" fillId="5" borderId="6" xfId="0" applyFont="1" applyFill="1" applyBorder="1" applyAlignment="1" applyProtection="1">
      <alignment horizontal="center" vertical="center" wrapText="1"/>
      <protection hidden="1"/>
    </xf>
    <xf numFmtId="0" fontId="5" fillId="10" borderId="6" xfId="0" applyFont="1" applyFill="1" applyBorder="1" applyAlignment="1" applyProtection="1">
      <alignment horizontal="center"/>
    </xf>
    <xf numFmtId="0" fontId="5" fillId="9" borderId="6" xfId="0" applyFont="1" applyFill="1" applyBorder="1" applyAlignment="1" applyProtection="1">
      <alignment horizontal="center"/>
    </xf>
    <xf numFmtId="0" fontId="5" fillId="8" borderId="6" xfId="0" applyFont="1" applyFill="1" applyBorder="1" applyAlignment="1" applyProtection="1">
      <alignment horizontal="center"/>
    </xf>
    <xf numFmtId="0" fontId="0" fillId="8" borderId="6" xfId="0" applyFill="1" applyBorder="1" applyProtection="1">
      <protection hidden="1"/>
    </xf>
    <xf numFmtId="0" fontId="3" fillId="8" borderId="16" xfId="0" applyFont="1" applyFill="1" applyBorder="1" applyAlignment="1" applyProtection="1">
      <alignment horizontal="center"/>
      <protection hidden="1"/>
    </xf>
    <xf numFmtId="0" fontId="3" fillId="8" borderId="17" xfId="0" applyFont="1" applyFill="1" applyBorder="1" applyAlignment="1" applyProtection="1">
      <alignment horizontal="center"/>
      <protection hidden="1"/>
    </xf>
    <xf numFmtId="2" fontId="3" fillId="8" borderId="17" xfId="0" applyNumberFormat="1" applyFont="1" applyFill="1" applyBorder="1" applyAlignment="1" applyProtection="1">
      <alignment horizontal="center"/>
      <protection hidden="1"/>
    </xf>
    <xf numFmtId="0" fontId="3" fillId="8" borderId="18" xfId="0" applyFont="1" applyFill="1" applyBorder="1" applyAlignment="1" applyProtection="1">
      <alignment horizontal="center"/>
      <protection hidden="1"/>
    </xf>
    <xf numFmtId="0" fontId="3" fillId="8" borderId="20" xfId="0" applyFont="1" applyFill="1" applyBorder="1" applyAlignment="1" applyProtection="1">
      <alignment horizontal="center"/>
      <protection hidden="1"/>
    </xf>
    <xf numFmtId="0" fontId="3" fillId="8" borderId="21" xfId="0" applyFont="1" applyFill="1" applyBorder="1" applyAlignment="1" applyProtection="1">
      <alignment horizontal="center"/>
      <protection hidden="1"/>
    </xf>
    <xf numFmtId="0" fontId="3" fillId="8" borderId="22" xfId="0" applyFont="1" applyFill="1" applyBorder="1" applyAlignment="1" applyProtection="1">
      <alignment horizontal="center"/>
      <protection hidden="1"/>
    </xf>
    <xf numFmtId="2" fontId="3" fillId="8" borderId="22" xfId="0" applyNumberFormat="1" applyFont="1" applyFill="1" applyBorder="1" applyAlignment="1" applyProtection="1">
      <alignment horizontal="center"/>
      <protection hidden="1"/>
    </xf>
    <xf numFmtId="0" fontId="3" fillId="8" borderId="23" xfId="0" applyFont="1" applyFill="1" applyBorder="1" applyAlignment="1" applyProtection="1">
      <alignment horizontal="center"/>
      <protection hidden="1"/>
    </xf>
    <xf numFmtId="0" fontId="2" fillId="8" borderId="16" xfId="0" applyFont="1" applyFill="1" applyBorder="1" applyAlignment="1" applyProtection="1">
      <alignment vertical="center" wrapText="1"/>
      <protection hidden="1"/>
    </xf>
    <xf numFmtId="0" fontId="2" fillId="8" borderId="17" xfId="0" applyFont="1" applyFill="1" applyBorder="1" applyAlignment="1" applyProtection="1">
      <alignment vertical="center" wrapText="1"/>
      <protection hidden="1"/>
    </xf>
    <xf numFmtId="0" fontId="2" fillId="8" borderId="18" xfId="0" applyFont="1" applyFill="1" applyBorder="1" applyAlignment="1" applyProtection="1">
      <alignment vertical="center" wrapText="1"/>
      <protection hidden="1"/>
    </xf>
    <xf numFmtId="0" fontId="2" fillId="8" borderId="21" xfId="0" applyFont="1" applyFill="1" applyBorder="1" applyAlignment="1" applyProtection="1">
      <alignment vertical="center" wrapText="1"/>
      <protection hidden="1"/>
    </xf>
    <xf numFmtId="0" fontId="2" fillId="8" borderId="22" xfId="0" applyFont="1" applyFill="1" applyBorder="1" applyAlignment="1" applyProtection="1">
      <alignment vertical="center" wrapText="1"/>
      <protection hidden="1"/>
    </xf>
    <xf numFmtId="0" fontId="2" fillId="8" borderId="23" xfId="0" applyFont="1" applyFill="1" applyBorder="1" applyAlignment="1" applyProtection="1">
      <alignment vertical="center" wrapText="1"/>
      <protection hidden="1"/>
    </xf>
    <xf numFmtId="0" fontId="2" fillId="8" borderId="16" xfId="0" applyFont="1" applyFill="1" applyBorder="1" applyProtection="1">
      <protection hidden="1"/>
    </xf>
    <xf numFmtId="0" fontId="2" fillId="8" borderId="17" xfId="0" applyFont="1" applyFill="1" applyBorder="1" applyProtection="1">
      <protection hidden="1"/>
    </xf>
    <xf numFmtId="2" fontId="2" fillId="8" borderId="18" xfId="0" applyNumberFormat="1" applyFont="1" applyFill="1" applyBorder="1" applyProtection="1">
      <protection hidden="1"/>
    </xf>
    <xf numFmtId="0" fontId="2" fillId="8" borderId="21" xfId="0" applyFont="1" applyFill="1" applyBorder="1" applyProtection="1">
      <protection hidden="1"/>
    </xf>
    <xf numFmtId="0" fontId="2" fillId="8" borderId="22" xfId="0" applyFont="1" applyFill="1" applyBorder="1" applyProtection="1">
      <protection hidden="1"/>
    </xf>
    <xf numFmtId="0" fontId="2" fillId="8" borderId="23" xfId="0" applyFont="1" applyFill="1" applyBorder="1" applyProtection="1">
      <protection hidden="1"/>
    </xf>
    <xf numFmtId="9" fontId="17" fillId="9" borderId="6" xfId="1" applyFont="1" applyFill="1" applyBorder="1" applyAlignment="1" applyProtection="1">
      <alignment horizontal="center"/>
      <protection hidden="1"/>
    </xf>
    <xf numFmtId="0" fontId="17" fillId="9" borderId="6" xfId="1" applyNumberFormat="1" applyFont="1" applyFill="1" applyBorder="1" applyAlignment="1" applyProtection="1">
      <alignment wrapText="1"/>
      <protection hidden="1"/>
    </xf>
    <xf numFmtId="0" fontId="17" fillId="9" borderId="6" xfId="1" applyNumberFormat="1" applyFont="1" applyFill="1" applyBorder="1" applyAlignment="1" applyProtection="1">
      <alignment horizontal="center" wrapText="1"/>
      <protection hidden="1"/>
    </xf>
    <xf numFmtId="0" fontId="17" fillId="10" borderId="6" xfId="1" applyNumberFormat="1" applyFont="1" applyFill="1" applyBorder="1" applyAlignment="1" applyProtection="1">
      <alignment wrapText="1"/>
      <protection locked="0"/>
    </xf>
    <xf numFmtId="0" fontId="17" fillId="10" borderId="6" xfId="1" applyNumberFormat="1" applyFont="1" applyFill="1" applyBorder="1" applyAlignment="1" applyProtection="1">
      <alignment horizontal="center" wrapText="1"/>
      <protection locked="0"/>
    </xf>
    <xf numFmtId="0" fontId="17" fillId="10" borderId="6" xfId="1" applyNumberFormat="1" applyFont="1" applyFill="1" applyBorder="1" applyAlignment="1" applyProtection="1">
      <alignment horizontal="left" wrapText="1"/>
      <protection locked="0"/>
    </xf>
    <xf numFmtId="0" fontId="2" fillId="5" borderId="24" xfId="0" applyNumberFormat="1" applyFont="1" applyFill="1" applyBorder="1" applyAlignment="1" applyProtection="1">
      <alignment horizontal="left" vertical="center" wrapText="1" shrinkToFit="1"/>
      <protection hidden="1"/>
    </xf>
    <xf numFmtId="0" fontId="2" fillId="5" borderId="24" xfId="0" applyFont="1" applyFill="1" applyBorder="1" applyAlignment="1" applyProtection="1">
      <alignment horizontal="center" vertical="center" wrapText="1"/>
      <protection hidden="1"/>
    </xf>
    <xf numFmtId="0" fontId="2" fillId="13" borderId="0" xfId="0" applyFont="1" applyFill="1" applyBorder="1" applyAlignment="1" applyProtection="1">
      <alignment horizontal="center" vertical="center" wrapText="1"/>
      <protection hidden="1"/>
    </xf>
    <xf numFmtId="0" fontId="5" fillId="13" borderId="0" xfId="0" applyFont="1" applyFill="1" applyBorder="1" applyAlignment="1" applyProtection="1">
      <alignment horizontal="center"/>
      <protection hidden="1"/>
    </xf>
    <xf numFmtId="0" fontId="5" fillId="14" borderId="6" xfId="0" applyFont="1" applyFill="1" applyBorder="1" applyAlignment="1" applyProtection="1">
      <alignment horizontal="center"/>
      <protection hidden="1"/>
    </xf>
    <xf numFmtId="0" fontId="5" fillId="13" borderId="0" xfId="0" applyFont="1" applyFill="1" applyBorder="1" applyAlignment="1" applyProtection="1">
      <alignment horizontal="left" wrapText="1"/>
      <protection hidden="1"/>
    </xf>
    <xf numFmtId="0" fontId="2" fillId="8" borderId="6" xfId="0" applyFont="1" applyFill="1" applyBorder="1" applyAlignment="1" applyProtection="1">
      <alignment horizontal="center" vertical="center" wrapText="1" shrinkToFit="1"/>
      <protection hidden="1"/>
    </xf>
    <xf numFmtId="4" fontId="28" fillId="8" borderId="24" xfId="0" applyNumberFormat="1" applyFont="1" applyFill="1" applyBorder="1" applyAlignment="1" applyProtection="1">
      <alignment horizontal="center" vertical="center" wrapText="1" shrinkToFit="1"/>
      <protection hidden="1"/>
    </xf>
    <xf numFmtId="4" fontId="28" fillId="8" borderId="16" xfId="0" applyNumberFormat="1" applyFont="1" applyFill="1" applyBorder="1" applyAlignment="1" applyProtection="1">
      <alignment horizontal="center" vertical="center" wrapText="1" shrinkToFit="1"/>
      <protection hidden="1"/>
    </xf>
    <xf numFmtId="4" fontId="5" fillId="10" borderId="6" xfId="1" applyNumberFormat="1" applyFont="1" applyFill="1" applyBorder="1" applyAlignment="1" applyProtection="1">
      <alignment horizontal="center" vertical="center"/>
      <protection locked="0"/>
    </xf>
    <xf numFmtId="2" fontId="29" fillId="8" borderId="24" xfId="0" applyNumberFormat="1" applyFont="1" applyFill="1" applyBorder="1" applyAlignment="1" applyProtection="1">
      <alignment horizontal="center" vertical="center"/>
      <protection hidden="1"/>
    </xf>
    <xf numFmtId="0" fontId="0" fillId="0" borderId="0" xfId="0" applyBorder="1"/>
    <xf numFmtId="166" fontId="5" fillId="10" borderId="6" xfId="1" applyNumberFormat="1" applyFont="1" applyFill="1" applyBorder="1" applyAlignment="1" applyProtection="1">
      <alignment horizontal="center" vertical="center"/>
      <protection locked="0"/>
    </xf>
    <xf numFmtId="0" fontId="2" fillId="8" borderId="25" xfId="0" applyFont="1" applyFill="1" applyBorder="1" applyAlignment="1" applyProtection="1">
      <alignment horizontal="center" vertical="center" wrapText="1" shrinkToFit="1"/>
      <protection hidden="1"/>
    </xf>
    <xf numFmtId="0" fontId="47" fillId="0" borderId="0" xfId="0" applyFont="1" applyFill="1" applyBorder="1" applyAlignment="1" applyProtection="1">
      <alignment vertical="center"/>
    </xf>
    <xf numFmtId="165" fontId="47" fillId="0" borderId="0" xfId="0" applyNumberFormat="1" applyFont="1" applyFill="1" applyBorder="1" applyAlignment="1" applyProtection="1">
      <alignment horizontal="right" vertical="center"/>
    </xf>
    <xf numFmtId="165" fontId="47" fillId="0" borderId="0" xfId="0" applyNumberFormat="1" applyFont="1" applyFill="1" applyBorder="1" applyAlignment="1" applyProtection="1">
      <alignment vertical="center"/>
    </xf>
    <xf numFmtId="0" fontId="0" fillId="0" borderId="0" xfId="0" applyBorder="1" applyProtection="1">
      <protection hidden="1"/>
    </xf>
    <xf numFmtId="0" fontId="18" fillId="5" borderId="6" xfId="0" applyFont="1" applyFill="1" applyBorder="1" applyAlignment="1" applyProtection="1">
      <alignment horizontal="center" vertical="center" wrapText="1" shrinkToFit="1"/>
      <protection hidden="1"/>
    </xf>
    <xf numFmtId="0" fontId="18" fillId="3" borderId="6" xfId="0" applyFont="1" applyFill="1" applyBorder="1" applyAlignment="1" applyProtection="1">
      <alignment horizontal="center" vertical="center" wrapText="1"/>
      <protection hidden="1"/>
    </xf>
    <xf numFmtId="0" fontId="52" fillId="5" borderId="6" xfId="0" applyFont="1" applyFill="1" applyBorder="1" applyAlignment="1" applyProtection="1">
      <alignment horizontal="center" vertical="center" wrapText="1"/>
      <protection hidden="1"/>
    </xf>
    <xf numFmtId="0" fontId="2" fillId="8" borderId="8" xfId="0" applyFont="1" applyFill="1" applyBorder="1" applyAlignment="1" applyProtection="1">
      <alignment horizontal="center" wrapText="1" shrinkToFit="1"/>
      <protection hidden="1"/>
    </xf>
    <xf numFmtId="4" fontId="2" fillId="8" borderId="8" xfId="0" applyNumberFormat="1" applyFont="1" applyFill="1" applyBorder="1" applyAlignment="1" applyProtection="1">
      <alignment horizontal="center" wrapText="1" shrinkToFit="1"/>
      <protection hidden="1"/>
    </xf>
    <xf numFmtId="4" fontId="3" fillId="8" borderId="6" xfId="0" applyNumberFormat="1" applyFont="1" applyFill="1" applyBorder="1" applyAlignment="1" applyProtection="1">
      <alignment horizontal="center"/>
      <protection hidden="1"/>
    </xf>
    <xf numFmtId="0" fontId="19" fillId="10" borderId="6" xfId="1" applyNumberFormat="1" applyFont="1" applyFill="1" applyBorder="1" applyAlignment="1" applyProtection="1">
      <alignment horizontal="left" wrapText="1" shrinkToFit="1"/>
      <protection locked="0"/>
    </xf>
    <xf numFmtId="4" fontId="3" fillId="8" borderId="0" xfId="0" applyNumberFormat="1" applyFont="1" applyFill="1" applyBorder="1" applyAlignment="1" applyProtection="1">
      <alignment horizontal="center"/>
      <protection hidden="1"/>
    </xf>
    <xf numFmtId="4" fontId="2" fillId="8" borderId="0" xfId="0" applyNumberFormat="1" applyFont="1" applyFill="1" applyBorder="1" applyAlignment="1" applyProtection="1">
      <alignment horizontal="center" vertical="center" wrapText="1"/>
      <protection hidden="1"/>
    </xf>
    <xf numFmtId="0" fontId="27" fillId="13" borderId="0" xfId="0" applyFont="1" applyFill="1" applyBorder="1" applyAlignment="1" applyProtection="1">
      <alignment horizontal="left" wrapText="1"/>
    </xf>
    <xf numFmtId="4" fontId="51" fillId="15" borderId="0" xfId="0" applyNumberFormat="1" applyFont="1" applyFill="1" applyAlignment="1" applyProtection="1">
      <alignment horizontal="center" vertical="center" shrinkToFit="1"/>
      <protection hidden="1"/>
    </xf>
    <xf numFmtId="0" fontId="18" fillId="16" borderId="0" xfId="0" applyFont="1" applyFill="1" applyBorder="1" applyAlignment="1" applyProtection="1">
      <alignment horizontal="center" vertical="center" wrapText="1"/>
      <protection hidden="1"/>
    </xf>
    <xf numFmtId="0" fontId="0" fillId="13" borderId="0" xfId="0" applyFill="1" applyBorder="1" applyProtection="1">
      <protection hidden="1"/>
    </xf>
    <xf numFmtId="0" fontId="47" fillId="13" borderId="0" xfId="0" applyFont="1" applyFill="1" applyBorder="1" applyAlignment="1" applyProtection="1">
      <alignment vertical="center"/>
    </xf>
    <xf numFmtId="0" fontId="0" fillId="14" borderId="6" xfId="0" applyFill="1" applyBorder="1" applyAlignment="1" applyProtection="1">
      <alignment vertical="center"/>
      <protection locked="0"/>
    </xf>
    <xf numFmtId="0" fontId="27" fillId="13" borderId="0" xfId="0" applyFont="1" applyFill="1" applyBorder="1" applyAlignment="1" applyProtection="1">
      <alignment horizontal="left" wrapText="1"/>
    </xf>
    <xf numFmtId="0" fontId="0" fillId="2" borderId="16" xfId="0" applyFill="1" applyBorder="1" applyAlignment="1" applyProtection="1">
      <alignment horizontal="left" vertical="center" wrapText="1"/>
      <protection locked="0"/>
    </xf>
    <xf numFmtId="0" fontId="0" fillId="2" borderId="17"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20" xfId="0" applyFill="1" applyBorder="1" applyAlignment="1" applyProtection="1">
      <alignment horizontal="left" vertical="center" wrapText="1"/>
      <protection locked="0"/>
    </xf>
    <xf numFmtId="0" fontId="0" fillId="2" borderId="21" xfId="0" applyFill="1" applyBorder="1" applyAlignment="1" applyProtection="1">
      <alignment horizontal="left" vertical="center" wrapText="1"/>
      <protection locked="0"/>
    </xf>
    <xf numFmtId="0" fontId="0" fillId="2" borderId="22" xfId="0" applyFill="1" applyBorder="1" applyAlignment="1" applyProtection="1">
      <alignment horizontal="left" vertical="center" wrapText="1"/>
      <protection locked="0"/>
    </xf>
    <xf numFmtId="0" fontId="0" fillId="2" borderId="23" xfId="0" applyFill="1" applyBorder="1" applyAlignment="1" applyProtection="1">
      <alignment horizontal="left" vertical="center" wrapText="1"/>
      <protection locked="0"/>
    </xf>
    <xf numFmtId="0" fontId="27" fillId="13" borderId="0" xfId="0" applyFont="1" applyFill="1" applyBorder="1" applyAlignment="1" applyProtection="1">
      <alignment horizontal="left" wrapText="1"/>
    </xf>
    <xf numFmtId="4" fontId="5" fillId="10" borderId="6" xfId="0" applyNumberFormat="1" applyFont="1" applyFill="1" applyBorder="1" applyAlignment="1" applyProtection="1">
      <alignment horizontal="center"/>
      <protection locked="0"/>
    </xf>
    <xf numFmtId="164" fontId="3" fillId="9" borderId="6" xfId="0" applyNumberFormat="1" applyFont="1" applyFill="1" applyBorder="1" applyAlignment="1" applyProtection="1">
      <alignment horizontal="center"/>
      <protection hidden="1"/>
    </xf>
    <xf numFmtId="0" fontId="55" fillId="4" borderId="0" xfId="0" applyFont="1" applyFill="1" applyBorder="1" applyAlignment="1" applyProtection="1">
      <alignment horizontal="center" vertical="center" wrapText="1"/>
      <protection hidden="1"/>
    </xf>
    <xf numFmtId="0" fontId="56" fillId="0" borderId="0" xfId="0" applyFont="1" applyProtection="1">
      <protection hidden="1"/>
    </xf>
    <xf numFmtId="0" fontId="57" fillId="0" borderId="0" xfId="0" applyFont="1" applyFill="1" applyBorder="1" applyAlignment="1" applyProtection="1">
      <alignment horizontal="center" vertical="center" wrapText="1"/>
      <protection hidden="1"/>
    </xf>
    <xf numFmtId="0" fontId="58" fillId="0" borderId="0" xfId="0" applyFont="1" applyProtection="1">
      <protection hidden="1"/>
    </xf>
    <xf numFmtId="0" fontId="27" fillId="13" borderId="0" xfId="0" applyFont="1" applyFill="1" applyBorder="1" applyAlignment="1" applyProtection="1">
      <alignment horizontal="left" wrapText="1"/>
    </xf>
    <xf numFmtId="0" fontId="27" fillId="13" borderId="0" xfId="0" applyFont="1" applyFill="1" applyBorder="1" applyAlignment="1" applyProtection="1">
      <alignment horizontal="left" wrapText="1"/>
    </xf>
    <xf numFmtId="0" fontId="0" fillId="0" borderId="27" xfId="0" applyBorder="1" applyAlignment="1">
      <alignment wrapText="1"/>
    </xf>
    <xf numFmtId="2" fontId="3" fillId="8" borderId="24" xfId="0" applyNumberFormat="1" applyFont="1" applyFill="1" applyBorder="1" applyAlignment="1" applyProtection="1">
      <alignment horizontal="center"/>
      <protection hidden="1"/>
    </xf>
    <xf numFmtId="0" fontId="0" fillId="13" borderId="0" xfId="0" applyFill="1" applyBorder="1" applyProtection="1"/>
    <xf numFmtId="0" fontId="0" fillId="13" borderId="0" xfId="0" applyFill="1" applyBorder="1"/>
    <xf numFmtId="0" fontId="59" fillId="13" borderId="0" xfId="0" applyFont="1" applyFill="1" applyBorder="1" applyAlignment="1" applyProtection="1">
      <alignment horizontal="left" wrapText="1"/>
    </xf>
    <xf numFmtId="0" fontId="27" fillId="13" borderId="0" xfId="0" applyFont="1" applyFill="1" applyBorder="1" applyAlignment="1" applyProtection="1">
      <alignment horizontal="center" wrapText="1"/>
    </xf>
    <xf numFmtId="167" fontId="27" fillId="13" borderId="0" xfId="0" applyNumberFormat="1" applyFont="1" applyFill="1" applyBorder="1" applyAlignment="1" applyProtection="1">
      <alignment horizontal="center" wrapText="1"/>
    </xf>
    <xf numFmtId="4" fontId="27" fillId="13" borderId="0" xfId="0" applyNumberFormat="1" applyFont="1" applyFill="1" applyBorder="1" applyAlignment="1" applyProtection="1">
      <alignment horizontal="left" wrapText="1"/>
    </xf>
    <xf numFmtId="0" fontId="27" fillId="13" borderId="0" xfId="0" applyFont="1" applyFill="1" applyBorder="1" applyAlignment="1" applyProtection="1">
      <alignment horizontal="left" wrapText="1"/>
    </xf>
    <xf numFmtId="0" fontId="34" fillId="13" borderId="0" xfId="0" applyFont="1" applyFill="1" applyBorder="1" applyAlignment="1" applyProtection="1">
      <alignment horizontal="left" wrapText="1"/>
    </xf>
    <xf numFmtId="0" fontId="60" fillId="0" borderId="0" xfId="0" applyFont="1" applyProtection="1"/>
    <xf numFmtId="0" fontId="27" fillId="13" borderId="0" xfId="0" applyFont="1" applyFill="1" applyBorder="1" applyAlignment="1" applyProtection="1">
      <alignment horizontal="left" wrapText="1"/>
    </xf>
    <xf numFmtId="3" fontId="0" fillId="14" borderId="6" xfId="0" applyNumberFormat="1" applyFill="1" applyBorder="1" applyAlignment="1" applyProtection="1">
      <alignment vertical="center"/>
      <protection locked="0"/>
    </xf>
    <xf numFmtId="3" fontId="0" fillId="0" borderId="0" xfId="0" applyNumberFormat="1"/>
    <xf numFmtId="165" fontId="62" fillId="0" borderId="0" xfId="0" applyNumberFormat="1" applyFont="1" applyFill="1" applyBorder="1" applyAlignment="1" applyProtection="1">
      <alignment vertical="center" wrapText="1"/>
    </xf>
    <xf numFmtId="0" fontId="63" fillId="0" borderId="0" xfId="0" applyFont="1"/>
    <xf numFmtId="0" fontId="63" fillId="0" borderId="0" xfId="0" applyFont="1" applyAlignment="1">
      <alignment wrapText="1"/>
    </xf>
    <xf numFmtId="0" fontId="64" fillId="0" borderId="0" xfId="0" applyFont="1"/>
    <xf numFmtId="0" fontId="51" fillId="19" borderId="0" xfId="0" applyFont="1" applyFill="1" applyAlignment="1">
      <alignment wrapText="1"/>
    </xf>
    <xf numFmtId="9" fontId="0" fillId="0" borderId="0" xfId="1" applyFont="1"/>
    <xf numFmtId="0" fontId="51" fillId="13" borderId="0" xfId="0" applyFont="1" applyFill="1" applyAlignment="1">
      <alignment horizontal="center"/>
    </xf>
    <xf numFmtId="0" fontId="27" fillId="13" borderId="0" xfId="0" applyFont="1" applyFill="1" applyBorder="1" applyAlignment="1" applyProtection="1">
      <alignment horizontal="left" wrapText="1"/>
    </xf>
    <xf numFmtId="0" fontId="34" fillId="13" borderId="0" xfId="0" applyFont="1" applyFill="1" applyBorder="1" applyAlignment="1" applyProtection="1">
      <alignment wrapText="1"/>
    </xf>
    <xf numFmtId="3" fontId="65" fillId="0" borderId="0" xfId="0" applyNumberFormat="1" applyFont="1"/>
    <xf numFmtId="0" fontId="0" fillId="0" borderId="27" xfId="0" applyBorder="1"/>
    <xf numFmtId="0" fontId="65" fillId="0" borderId="0" xfId="0" applyFont="1"/>
    <xf numFmtId="0" fontId="51" fillId="19" borderId="0" xfId="0" applyFont="1" applyFill="1" applyBorder="1" applyAlignment="1">
      <alignment wrapText="1"/>
    </xf>
    <xf numFmtId="0" fontId="0" fillId="0" borderId="27" xfId="0" applyBorder="1" applyAlignment="1">
      <alignment vertical="center"/>
    </xf>
    <xf numFmtId="3" fontId="0" fillId="0" borderId="27" xfId="0" applyNumberFormat="1" applyBorder="1" applyAlignment="1">
      <alignment vertical="center"/>
    </xf>
    <xf numFmtId="2" fontId="2" fillId="8" borderId="24" xfId="0" applyNumberFormat="1" applyFont="1" applyFill="1" applyBorder="1" applyAlignment="1" applyProtection="1">
      <alignment horizontal="center" vertical="center"/>
      <protection hidden="1"/>
    </xf>
    <xf numFmtId="0" fontId="18" fillId="8" borderId="8" xfId="0" applyFont="1" applyFill="1" applyBorder="1" applyAlignment="1" applyProtection="1">
      <alignment horizontal="center" wrapText="1" shrinkToFit="1"/>
      <protection hidden="1"/>
    </xf>
    <xf numFmtId="0" fontId="0" fillId="0" borderId="0" xfId="0" applyFont="1"/>
    <xf numFmtId="166" fontId="5" fillId="10" borderId="6" xfId="1" applyNumberFormat="1" applyFont="1" applyFill="1" applyBorder="1" applyAlignment="1" applyProtection="1">
      <alignment horizontal="center" vertical="center" wrapText="1"/>
      <protection locked="0"/>
    </xf>
    <xf numFmtId="2" fontId="2" fillId="13" borderId="0" xfId="0" applyNumberFormat="1" applyFont="1" applyFill="1" applyBorder="1" applyAlignment="1" applyProtection="1">
      <alignment horizontal="center" vertical="center"/>
      <protection hidden="1"/>
    </xf>
    <xf numFmtId="0" fontId="2" fillId="5" borderId="24" xfId="0" applyNumberFormat="1" applyFont="1" applyFill="1" applyBorder="1" applyAlignment="1" applyProtection="1">
      <alignment vertical="center" wrapText="1" shrinkToFit="1"/>
      <protection hidden="1"/>
    </xf>
    <xf numFmtId="0" fontId="0" fillId="0" borderId="0" xfId="0" applyAlignment="1">
      <alignment wrapText="1"/>
    </xf>
    <xf numFmtId="0" fontId="19" fillId="10" borderId="6" xfId="1" applyNumberFormat="1" applyFont="1" applyFill="1" applyBorder="1" applyAlignment="1" applyProtection="1">
      <alignment horizontal="left" vertical="center" wrapText="1" shrinkToFit="1"/>
      <protection locked="0"/>
    </xf>
    <xf numFmtId="0" fontId="27" fillId="13" borderId="0" xfId="0" applyFont="1" applyFill="1" applyBorder="1" applyAlignment="1" applyProtection="1">
      <alignment horizontal="left" wrapText="1"/>
    </xf>
    <xf numFmtId="0" fontId="0" fillId="0" borderId="0" xfId="0" applyBorder="1" applyAlignment="1" applyProtection="1">
      <alignment wrapText="1"/>
    </xf>
    <xf numFmtId="0" fontId="69" fillId="0" borderId="0" xfId="0" applyFont="1"/>
    <xf numFmtId="164" fontId="3" fillId="9" borderId="6" xfId="0" applyNumberFormat="1" applyFont="1" applyFill="1" applyBorder="1" applyAlignment="1" applyProtection="1">
      <alignment horizontal="right"/>
      <protection hidden="1"/>
    </xf>
    <xf numFmtId="4" fontId="29" fillId="8" borderId="24" xfId="0" applyNumberFormat="1" applyFont="1" applyFill="1" applyBorder="1" applyAlignment="1" applyProtection="1">
      <alignment horizontal="right" vertical="center"/>
      <protection hidden="1"/>
    </xf>
    <xf numFmtId="3" fontId="5" fillId="10" borderId="6" xfId="1" applyNumberFormat="1" applyFont="1" applyFill="1" applyBorder="1" applyAlignment="1" applyProtection="1">
      <alignment horizontal="right" vertical="center" wrapText="1" shrinkToFit="1"/>
      <protection locked="0"/>
    </xf>
    <xf numFmtId="168" fontId="2" fillId="8" borderId="24" xfId="0" applyNumberFormat="1" applyFont="1" applyFill="1" applyBorder="1" applyAlignment="1" applyProtection="1">
      <alignment horizontal="right" vertical="center"/>
      <protection hidden="1"/>
    </xf>
    <xf numFmtId="0" fontId="39" fillId="2" borderId="0" xfId="0" applyFont="1" applyFill="1" applyBorder="1" applyAlignment="1" applyProtection="1">
      <alignment horizontal="left" vertical="center" wrapText="1"/>
      <protection hidden="1"/>
    </xf>
    <xf numFmtId="0" fontId="27" fillId="13" borderId="0" xfId="0" applyFont="1" applyFill="1" applyBorder="1" applyAlignment="1" applyProtection="1">
      <alignment horizontal="left" wrapText="1"/>
    </xf>
    <xf numFmtId="0" fontId="65" fillId="2" borderId="0" xfId="0" applyFont="1" applyFill="1" applyProtection="1">
      <protection hidden="1"/>
    </xf>
    <xf numFmtId="0" fontId="18" fillId="3" borderId="6" xfId="0" applyFont="1" applyFill="1" applyBorder="1" applyAlignment="1" applyProtection="1">
      <alignment horizontal="left" vertical="center" wrapText="1"/>
      <protection hidden="1"/>
    </xf>
    <xf numFmtId="0" fontId="20" fillId="3" borderId="6" xfId="0" applyFont="1" applyFill="1" applyBorder="1" applyAlignment="1" applyProtection="1">
      <alignment horizontal="center" vertical="center" wrapText="1"/>
      <protection hidden="1"/>
    </xf>
    <xf numFmtId="0" fontId="71" fillId="0" borderId="0" xfId="0" applyFont="1" applyProtection="1">
      <protection hidden="1"/>
    </xf>
    <xf numFmtId="0" fontId="27" fillId="13" borderId="0" xfId="0" applyFont="1" applyFill="1" applyBorder="1" applyAlignment="1" applyProtection="1">
      <alignment horizontal="left" wrapText="1"/>
      <protection hidden="1"/>
    </xf>
    <xf numFmtId="0" fontId="72" fillId="0" borderId="0" xfId="0" applyFont="1" applyProtection="1">
      <protection hidden="1"/>
    </xf>
    <xf numFmtId="0" fontId="73" fillId="13" borderId="0" xfId="0" applyFont="1" applyFill="1" applyBorder="1" applyAlignment="1" applyProtection="1">
      <alignment horizontal="left" wrapText="1"/>
      <protection hidden="1"/>
    </xf>
    <xf numFmtId="0" fontId="75" fillId="22" borderId="6" xfId="0" applyFont="1" applyFill="1" applyBorder="1" applyAlignment="1" applyProtection="1">
      <alignment horizontal="center" vertical="center" wrapText="1"/>
      <protection hidden="1"/>
    </xf>
    <xf numFmtId="165" fontId="47" fillId="0" borderId="0" xfId="0" applyNumberFormat="1" applyFont="1" applyFill="1" applyBorder="1" applyAlignment="1" applyProtection="1">
      <alignment horizontal="right" vertical="center"/>
      <protection hidden="1"/>
    </xf>
    <xf numFmtId="0" fontId="2" fillId="5" borderId="6" xfId="0" applyFont="1" applyFill="1" applyBorder="1" applyAlignment="1" applyProtection="1">
      <alignment horizontal="left" vertical="center" wrapText="1"/>
      <protection hidden="1"/>
    </xf>
    <xf numFmtId="0" fontId="5" fillId="10" borderId="6" xfId="0" applyFont="1" applyFill="1" applyBorder="1" applyAlignment="1" applyProtection="1">
      <alignment horizontal="center"/>
      <protection locked="0"/>
    </xf>
    <xf numFmtId="4" fontId="5" fillId="10" borderId="6" xfId="0" applyNumberFormat="1" applyFont="1" applyFill="1" applyBorder="1" applyAlignment="1" applyProtection="1">
      <alignment horizontal="center" wrapText="1"/>
      <protection locked="0"/>
    </xf>
    <xf numFmtId="0" fontId="2" fillId="8" borderId="6" xfId="0" applyFont="1" applyFill="1" applyBorder="1" applyAlignment="1" applyProtection="1">
      <alignment horizontal="center"/>
      <protection hidden="1"/>
    </xf>
    <xf numFmtId="2" fontId="2" fillId="8" borderId="24" xfId="0" applyNumberFormat="1" applyFont="1" applyFill="1" applyBorder="1" applyAlignment="1" applyProtection="1">
      <alignment horizontal="center"/>
      <protection hidden="1"/>
    </xf>
    <xf numFmtId="0" fontId="77" fillId="2" borderId="0" xfId="2" applyFont="1" applyFill="1" applyAlignment="1" applyProtection="1">
      <alignment vertical="center" wrapText="1"/>
      <protection hidden="1"/>
    </xf>
    <xf numFmtId="166" fontId="54" fillId="13" borderId="0" xfId="1" applyNumberFormat="1" applyFont="1" applyFill="1" applyBorder="1" applyAlignment="1" applyProtection="1">
      <alignment horizontal="center" vertical="center"/>
      <protection locked="0"/>
    </xf>
    <xf numFmtId="2" fontId="29" fillId="13" borderId="0" xfId="0" applyNumberFormat="1" applyFont="1" applyFill="1" applyBorder="1" applyAlignment="1" applyProtection="1">
      <alignment horizontal="center" vertical="center"/>
      <protection hidden="1"/>
    </xf>
    <xf numFmtId="0" fontId="19" fillId="13" borderId="0" xfId="1" applyNumberFormat="1" applyFont="1" applyFill="1" applyBorder="1" applyAlignment="1" applyProtection="1">
      <alignment horizontal="left" wrapText="1" shrinkToFit="1"/>
      <protection locked="0"/>
    </xf>
    <xf numFmtId="4" fontId="2" fillId="8" borderId="24" xfId="0" applyNumberFormat="1" applyFont="1" applyFill="1" applyBorder="1" applyAlignment="1" applyProtection="1">
      <alignment horizontal="center" vertical="center" wrapText="1" shrinkToFit="1"/>
      <protection hidden="1"/>
    </xf>
    <xf numFmtId="166" fontId="54" fillId="17" borderId="6" xfId="1" applyNumberFormat="1" applyFont="1" applyFill="1" applyBorder="1" applyAlignment="1" applyProtection="1">
      <alignment horizontal="center" vertical="center"/>
      <protection hidden="1"/>
    </xf>
    <xf numFmtId="2" fontId="3" fillId="8" borderId="24" xfId="0" applyNumberFormat="1" applyFont="1" applyFill="1" applyBorder="1" applyAlignment="1" applyProtection="1">
      <alignment horizontal="center" vertical="center"/>
      <protection hidden="1"/>
    </xf>
    <xf numFmtId="0" fontId="78" fillId="2" borderId="0" xfId="0" applyFont="1" applyFill="1" applyBorder="1" applyAlignment="1" applyProtection="1">
      <alignment vertical="center" wrapText="1"/>
    </xf>
    <xf numFmtId="0" fontId="0" fillId="0" borderId="0" xfId="0" applyBorder="1" applyProtection="1"/>
    <xf numFmtId="0" fontId="2" fillId="13" borderId="0" xfId="0" applyNumberFormat="1" applyFont="1" applyFill="1" applyBorder="1" applyAlignment="1" applyProtection="1">
      <alignment horizontal="left" vertical="center" wrapText="1" shrinkToFit="1"/>
      <protection hidden="1"/>
    </xf>
    <xf numFmtId="0" fontId="27" fillId="13" borderId="0" xfId="0" applyFont="1" applyFill="1" applyBorder="1" applyAlignment="1" applyProtection="1">
      <alignment wrapText="1"/>
    </xf>
    <xf numFmtId="0" fontId="14" fillId="13" borderId="0" xfId="0" applyFont="1" applyFill="1" applyBorder="1" applyProtection="1"/>
    <xf numFmtId="0" fontId="0" fillId="13" borderId="17" xfId="0" applyNumberFormat="1" applyFill="1" applyBorder="1" applyAlignment="1">
      <alignment shrinkToFit="1"/>
    </xf>
    <xf numFmtId="0" fontId="2" fillId="13" borderId="0" xfId="0" applyNumberFormat="1" applyFont="1" applyFill="1" applyBorder="1" applyAlignment="1" applyProtection="1">
      <alignment vertical="center" wrapText="1" shrinkToFit="1"/>
      <protection hidden="1"/>
    </xf>
    <xf numFmtId="0" fontId="20" fillId="3" borderId="6" xfId="0" applyFont="1" applyFill="1" applyBorder="1" applyAlignment="1" applyProtection="1">
      <alignment horizontal="left" vertical="center" wrapText="1"/>
      <protection hidden="1"/>
    </xf>
    <xf numFmtId="0" fontId="80" fillId="2" borderId="0" xfId="0" applyFont="1" applyFill="1" applyProtection="1">
      <protection hidden="1"/>
    </xf>
    <xf numFmtId="0" fontId="81" fillId="2" borderId="0" xfId="0" applyFont="1" applyFill="1" applyBorder="1" applyProtection="1">
      <protection hidden="1"/>
    </xf>
    <xf numFmtId="0" fontId="64" fillId="2" borderId="0" xfId="0" applyFont="1" applyFill="1" applyProtection="1">
      <protection hidden="1"/>
    </xf>
    <xf numFmtId="0" fontId="3" fillId="2" borderId="0" xfId="0" applyFont="1" applyFill="1" applyProtection="1">
      <protection hidden="1"/>
    </xf>
    <xf numFmtId="4" fontId="0" fillId="14" borderId="6" xfId="0" applyNumberFormat="1" applyFill="1" applyBorder="1" applyAlignment="1" applyProtection="1">
      <alignment vertical="center"/>
      <protection locked="0"/>
    </xf>
    <xf numFmtId="3" fontId="0" fillId="14" borderId="6" xfId="0" applyNumberFormat="1" applyFill="1" applyBorder="1" applyAlignment="1" applyProtection="1">
      <alignment vertical="center" wrapText="1"/>
      <protection locked="0"/>
    </xf>
    <xf numFmtId="164" fontId="3" fillId="9" borderId="6" xfId="0" applyNumberFormat="1" applyFont="1" applyFill="1" applyBorder="1" applyAlignment="1" applyProtection="1">
      <alignment horizontal="left"/>
      <protection hidden="1"/>
    </xf>
    <xf numFmtId="4" fontId="0" fillId="14" borderId="0" xfId="0" applyNumberFormat="1" applyFill="1" applyBorder="1" applyAlignment="1" applyProtection="1">
      <alignment vertical="center"/>
      <protection locked="0"/>
    </xf>
    <xf numFmtId="0" fontId="2" fillId="5" borderId="28" xfId="0" applyFont="1" applyFill="1" applyBorder="1" applyAlignment="1" applyProtection="1">
      <alignment horizontal="center" vertical="center" wrapText="1"/>
      <protection hidden="1"/>
    </xf>
    <xf numFmtId="4" fontId="2" fillId="8" borderId="24" xfId="0" applyNumberFormat="1" applyFont="1" applyFill="1" applyBorder="1" applyAlignment="1" applyProtection="1">
      <alignment horizontal="right" vertical="center"/>
      <protection hidden="1"/>
    </xf>
    <xf numFmtId="0" fontId="0" fillId="13" borderId="0" xfId="0" applyFill="1" applyProtection="1">
      <protection hidden="1"/>
    </xf>
    <xf numFmtId="0" fontId="0" fillId="13" borderId="0" xfId="0" applyFill="1" applyAlignment="1" applyProtection="1">
      <alignment wrapText="1"/>
      <protection hidden="1"/>
    </xf>
    <xf numFmtId="0" fontId="66" fillId="13" borderId="0" xfId="0" applyFont="1" applyFill="1" applyProtection="1">
      <protection hidden="1"/>
    </xf>
    <xf numFmtId="0" fontId="68" fillId="13" borderId="0" xfId="0" applyFont="1" applyFill="1" applyProtection="1">
      <protection hidden="1"/>
    </xf>
    <xf numFmtId="0" fontId="66" fillId="13" borderId="0" xfId="0" applyFont="1" applyFill="1" applyAlignment="1" applyProtection="1">
      <alignment wrapText="1"/>
      <protection hidden="1"/>
    </xf>
    <xf numFmtId="0" fontId="66" fillId="13" borderId="22" xfId="0" applyFont="1" applyFill="1" applyBorder="1" applyAlignment="1" applyProtection="1">
      <alignment horizontal="center" wrapText="1"/>
      <protection hidden="1"/>
    </xf>
    <xf numFmtId="0" fontId="66" fillId="0" borderId="0" xfId="0" applyFont="1" applyProtection="1">
      <protection hidden="1"/>
    </xf>
    <xf numFmtId="9" fontId="5" fillId="17" borderId="6" xfId="1" applyFont="1" applyFill="1" applyBorder="1" applyAlignment="1" applyProtection="1">
      <alignment horizontal="center"/>
      <protection hidden="1"/>
    </xf>
    <xf numFmtId="3" fontId="3" fillId="8" borderId="6" xfId="0" applyNumberFormat="1" applyFont="1" applyFill="1" applyBorder="1" applyAlignment="1" applyProtection="1">
      <alignment horizontal="center"/>
      <protection hidden="1"/>
    </xf>
    <xf numFmtId="0" fontId="0" fillId="17" borderId="6" xfId="0" applyFill="1" applyBorder="1" applyAlignment="1" applyProtection="1">
      <alignment vertical="center"/>
      <protection hidden="1"/>
    </xf>
    <xf numFmtId="9" fontId="50" fillId="14" borderId="6" xfId="1" applyFont="1" applyFill="1" applyBorder="1" applyAlignment="1" applyProtection="1">
      <alignment vertical="center"/>
      <protection locked="0"/>
    </xf>
    <xf numFmtId="4" fontId="0" fillId="17" borderId="6" xfId="0" applyNumberFormat="1" applyFill="1" applyBorder="1" applyAlignment="1" applyProtection="1">
      <alignment vertical="center"/>
      <protection hidden="1"/>
    </xf>
    <xf numFmtId="168" fontId="3" fillId="8" borderId="6" xfId="0" applyNumberFormat="1" applyFont="1" applyFill="1" applyBorder="1" applyAlignment="1" applyProtection="1">
      <alignment horizontal="center"/>
      <protection hidden="1"/>
    </xf>
    <xf numFmtId="0" fontId="66" fillId="13" borderId="0" xfId="0" applyFont="1" applyFill="1"/>
    <xf numFmtId="9" fontId="5" fillId="17" borderId="26" xfId="1" applyFont="1" applyFill="1" applyBorder="1" applyAlignment="1" applyProtection="1">
      <alignment horizontal="center"/>
      <protection hidden="1"/>
    </xf>
    <xf numFmtId="9" fontId="0" fillId="14" borderId="6" xfId="0" applyNumberFormat="1" applyFill="1" applyBorder="1" applyAlignment="1" applyProtection="1">
      <alignment vertical="center"/>
      <protection locked="0"/>
    </xf>
    <xf numFmtId="0" fontId="68" fillId="13" borderId="0" xfId="0" applyFont="1" applyFill="1"/>
    <xf numFmtId="0" fontId="86" fillId="13" borderId="0" xfId="0" applyFont="1" applyFill="1"/>
    <xf numFmtId="0" fontId="0" fillId="0" borderId="0" xfId="0" applyAlignment="1">
      <alignment horizontal="left"/>
    </xf>
    <xf numFmtId="0" fontId="51" fillId="18" borderId="6" xfId="0" applyFont="1" applyFill="1" applyBorder="1" applyAlignment="1">
      <alignment horizontal="center" wrapText="1"/>
    </xf>
    <xf numFmtId="0" fontId="70" fillId="18" borderId="6" xfId="0" applyFont="1" applyFill="1" applyBorder="1" applyAlignment="1">
      <alignment horizontal="center" wrapText="1"/>
    </xf>
    <xf numFmtId="0" fontId="70" fillId="17" borderId="6" xfId="0" applyFont="1" applyFill="1" applyBorder="1"/>
    <xf numFmtId="0" fontId="70" fillId="17" borderId="6" xfId="0" applyFont="1" applyFill="1" applyBorder="1" applyAlignment="1">
      <alignment wrapText="1"/>
    </xf>
    <xf numFmtId="4" fontId="0" fillId="14" borderId="26" xfId="0" applyNumberFormat="1" applyFill="1" applyBorder="1" applyAlignment="1" applyProtection="1">
      <alignment vertical="center"/>
      <protection locked="0"/>
    </xf>
    <xf numFmtId="164" fontId="3" fillId="9" borderId="6" xfId="0" applyNumberFormat="1" applyFont="1" applyFill="1" applyBorder="1" applyAlignment="1" applyProtection="1">
      <alignment horizontal="right" vertical="center"/>
      <protection hidden="1"/>
    </xf>
    <xf numFmtId="164" fontId="4" fillId="14" borderId="6" xfId="0" applyNumberFormat="1" applyFont="1" applyFill="1" applyBorder="1" applyAlignment="1" applyProtection="1">
      <alignment horizontal="right"/>
      <protection locked="0"/>
    </xf>
    <xf numFmtId="0" fontId="27" fillId="13" borderId="0" xfId="0" applyFont="1" applyFill="1" applyBorder="1" applyAlignment="1" applyProtection="1">
      <alignment horizontal="right" vertical="center" wrapText="1"/>
      <protection hidden="1"/>
    </xf>
    <xf numFmtId="0" fontId="0" fillId="0" borderId="0" xfId="0" applyAlignment="1" applyProtection="1">
      <alignment wrapText="1"/>
      <protection hidden="1"/>
    </xf>
    <xf numFmtId="0" fontId="69" fillId="2" borderId="0" xfId="0" applyFont="1" applyFill="1" applyProtection="1">
      <protection hidden="1"/>
    </xf>
    <xf numFmtId="0" fontId="53" fillId="9" borderId="6" xfId="0" applyFont="1" applyFill="1" applyBorder="1" applyAlignment="1" applyProtection="1">
      <alignment horizontal="center" vertical="center"/>
      <protection hidden="1"/>
    </xf>
    <xf numFmtId="0" fontId="48" fillId="2" borderId="0" xfId="0" applyFont="1" applyFill="1" applyAlignment="1" applyProtection="1">
      <alignment vertical="center" wrapText="1"/>
      <protection hidden="1"/>
    </xf>
    <xf numFmtId="0" fontId="92" fillId="2" borderId="0" xfId="2" applyFont="1" applyFill="1" applyAlignment="1" applyProtection="1">
      <alignment vertical="center" wrapText="1"/>
      <protection hidden="1"/>
    </xf>
    <xf numFmtId="0" fontId="64" fillId="0" borderId="0" xfId="0" applyFont="1" applyProtection="1"/>
    <xf numFmtId="164" fontId="53" fillId="21" borderId="6" xfId="0" applyNumberFormat="1" applyFont="1" applyFill="1" applyBorder="1" applyAlignment="1" applyProtection="1">
      <alignment horizontal="center"/>
      <protection hidden="1"/>
    </xf>
    <xf numFmtId="0" fontId="4" fillId="0" borderId="0" xfId="0" applyFont="1" applyProtection="1">
      <protection hidden="1"/>
    </xf>
    <xf numFmtId="0" fontId="64" fillId="0" borderId="0" xfId="0" applyFont="1" applyProtection="1">
      <protection hidden="1"/>
    </xf>
    <xf numFmtId="0" fontId="48" fillId="0" borderId="0" xfId="0" applyFont="1" applyProtection="1">
      <protection hidden="1"/>
    </xf>
    <xf numFmtId="0" fontId="93" fillId="0" borderId="0" xfId="0" applyFont="1" applyProtection="1">
      <protection hidden="1"/>
    </xf>
    <xf numFmtId="0" fontId="48" fillId="2" borderId="0" xfId="0" applyFont="1" applyFill="1" applyBorder="1" applyAlignment="1" applyProtection="1">
      <alignment vertical="center" wrapText="1"/>
      <protection hidden="1"/>
    </xf>
    <xf numFmtId="0" fontId="94" fillId="2" borderId="0" xfId="2" applyFont="1" applyFill="1" applyAlignment="1" applyProtection="1">
      <alignment vertical="center" wrapText="1"/>
      <protection hidden="1"/>
    </xf>
    <xf numFmtId="0" fontId="95" fillId="2" borderId="0" xfId="0" applyFont="1" applyFill="1" applyBorder="1" applyProtection="1">
      <protection hidden="1"/>
    </xf>
    <xf numFmtId="0" fontId="96" fillId="2" borderId="0" xfId="0" applyFont="1" applyFill="1" applyProtection="1">
      <protection hidden="1"/>
    </xf>
    <xf numFmtId="0" fontId="95" fillId="2" borderId="0" xfId="0" applyFont="1" applyFill="1" applyProtection="1">
      <protection hidden="1"/>
    </xf>
    <xf numFmtId="170" fontId="54" fillId="17" borderId="6" xfId="1" applyNumberFormat="1" applyFont="1" applyFill="1" applyBorder="1" applyAlignment="1" applyProtection="1">
      <alignment horizontal="center" vertical="center"/>
      <protection hidden="1"/>
    </xf>
    <xf numFmtId="0" fontId="97" fillId="2" borderId="0" xfId="0" applyFont="1" applyFill="1" applyProtection="1">
      <protection hidden="1"/>
    </xf>
    <xf numFmtId="0" fontId="98" fillId="2" borderId="0" xfId="0" applyFont="1" applyFill="1" applyProtection="1">
      <protection hidden="1"/>
    </xf>
    <xf numFmtId="2" fontId="48" fillId="4" borderId="0" xfId="0" applyNumberFormat="1" applyFont="1" applyFill="1" applyBorder="1" applyAlignment="1" applyProtection="1">
      <alignment horizontal="center"/>
      <protection hidden="1"/>
    </xf>
    <xf numFmtId="169" fontId="0" fillId="13" borderId="0" xfId="0" applyNumberFormat="1" applyFill="1" applyBorder="1" applyProtection="1">
      <protection hidden="1"/>
    </xf>
    <xf numFmtId="169" fontId="99" fillId="16" borderId="0" xfId="0" applyNumberFormat="1" applyFont="1" applyFill="1" applyBorder="1" applyAlignment="1" applyProtection="1">
      <alignment horizontal="center"/>
      <protection hidden="1"/>
    </xf>
    <xf numFmtId="0" fontId="70" fillId="17" borderId="24" xfId="0" applyFont="1" applyFill="1" applyBorder="1"/>
    <xf numFmtId="1" fontId="70" fillId="17" borderId="24" xfId="0" applyNumberFormat="1" applyFont="1" applyFill="1" applyBorder="1"/>
    <xf numFmtId="3" fontId="70" fillId="17" borderId="24" xfId="0" applyNumberFormat="1" applyFont="1" applyFill="1" applyBorder="1"/>
    <xf numFmtId="0" fontId="70" fillId="17" borderId="24" xfId="0" applyFont="1" applyFill="1" applyBorder="1" applyAlignment="1">
      <alignment wrapText="1"/>
    </xf>
    <xf numFmtId="0" fontId="100" fillId="13" borderId="0" xfId="0" applyFont="1" applyFill="1" applyBorder="1" applyAlignment="1">
      <alignment horizontal="center" vertical="center"/>
    </xf>
    <xf numFmtId="4" fontId="100" fillId="13" borderId="0" xfId="0" applyNumberFormat="1" applyFont="1" applyFill="1" applyBorder="1" applyAlignment="1">
      <alignment horizontal="center" vertical="center"/>
    </xf>
    <xf numFmtId="169" fontId="101" fillId="21" borderId="24" xfId="0" applyNumberFormat="1" applyFont="1" applyFill="1" applyBorder="1" applyAlignment="1" applyProtection="1">
      <alignment horizontal="center"/>
      <protection hidden="1"/>
    </xf>
    <xf numFmtId="164" fontId="101" fillId="9" borderId="6" xfId="0" applyNumberFormat="1" applyFont="1" applyFill="1" applyBorder="1" applyAlignment="1" applyProtection="1">
      <alignment horizontal="center" vertical="center"/>
      <protection hidden="1"/>
    </xf>
    <xf numFmtId="0" fontId="101" fillId="9" borderId="6" xfId="0" applyFont="1" applyFill="1" applyBorder="1" applyAlignment="1" applyProtection="1">
      <alignment horizontal="center" vertical="center"/>
      <protection hidden="1"/>
    </xf>
    <xf numFmtId="164" fontId="101" fillId="21" borderId="6" xfId="0" applyNumberFormat="1" applyFont="1" applyFill="1" applyBorder="1" applyAlignment="1" applyProtection="1">
      <alignment horizontal="center"/>
      <protection hidden="1"/>
    </xf>
    <xf numFmtId="2" fontId="101" fillId="21" borderId="6" xfId="0" applyNumberFormat="1" applyFont="1" applyFill="1" applyBorder="1" applyAlignment="1" applyProtection="1">
      <alignment horizontal="center"/>
      <protection hidden="1"/>
    </xf>
    <xf numFmtId="2" fontId="53" fillId="23" borderId="6" xfId="0" applyNumberFormat="1" applyFont="1" applyFill="1" applyBorder="1" applyAlignment="1" applyProtection="1">
      <alignment horizontal="center"/>
      <protection hidden="1"/>
    </xf>
    <xf numFmtId="2" fontId="101" fillId="21" borderId="6" xfId="0" applyNumberFormat="1" applyFont="1" applyFill="1" applyBorder="1" applyAlignment="1" applyProtection="1">
      <alignment horizontal="center" vertical="center"/>
      <protection hidden="1"/>
    </xf>
    <xf numFmtId="2" fontId="101" fillId="21" borderId="6" xfId="0" applyNumberFormat="1" applyFont="1" applyFill="1" applyBorder="1" applyAlignment="1" applyProtection="1">
      <alignment horizontal="center"/>
      <protection locked="0"/>
    </xf>
    <xf numFmtId="0" fontId="13" fillId="2" borderId="22" xfId="0" applyFont="1" applyFill="1" applyBorder="1" applyAlignment="1" applyProtection="1">
      <alignment horizontal="center" vertical="center" wrapText="1"/>
      <protection hidden="1"/>
    </xf>
    <xf numFmtId="0" fontId="3" fillId="9" borderId="6" xfId="0" applyFont="1" applyFill="1" applyBorder="1" applyAlignment="1" applyProtection="1">
      <alignment horizontal="center" vertical="center" wrapText="1"/>
      <protection hidden="1"/>
    </xf>
    <xf numFmtId="0" fontId="15" fillId="11" borderId="24" xfId="0" applyFont="1" applyFill="1" applyBorder="1" applyAlignment="1" applyProtection="1">
      <alignment horizontal="center" vertical="center" wrapText="1"/>
      <protection hidden="1"/>
    </xf>
    <xf numFmtId="0" fontId="15" fillId="11" borderId="28" xfId="0" applyFont="1" applyFill="1" applyBorder="1" applyAlignment="1" applyProtection="1">
      <alignment horizontal="center" vertical="center"/>
      <protection hidden="1"/>
    </xf>
    <xf numFmtId="0" fontId="15" fillId="11" borderId="26" xfId="0" applyFont="1" applyFill="1" applyBorder="1" applyAlignment="1" applyProtection="1">
      <alignment horizontal="center" vertical="center"/>
      <protection hidden="1"/>
    </xf>
    <xf numFmtId="0" fontId="5" fillId="2" borderId="0" xfId="0" applyFont="1" applyFill="1" applyBorder="1" applyAlignment="1" applyProtection="1">
      <alignment horizontal="justify" wrapText="1"/>
      <protection hidden="1"/>
    </xf>
    <xf numFmtId="0" fontId="1" fillId="2" borderId="0" xfId="0" applyFont="1" applyFill="1" applyBorder="1" applyAlignment="1" applyProtection="1">
      <alignment horizontal="justify" vertical="top" wrapText="1"/>
      <protection hidden="1"/>
    </xf>
    <xf numFmtId="0" fontId="4" fillId="2" borderId="0" xfId="0" applyFont="1" applyFill="1" applyBorder="1" applyAlignment="1" applyProtection="1">
      <alignment horizontal="justify" vertical="top" wrapText="1"/>
      <protection hidden="1"/>
    </xf>
    <xf numFmtId="0" fontId="33" fillId="2" borderId="0" xfId="0" applyFont="1" applyFill="1" applyBorder="1" applyAlignment="1" applyProtection="1">
      <alignment horizontal="justify" vertical="top" wrapText="1"/>
      <protection hidden="1"/>
    </xf>
    <xf numFmtId="0" fontId="0" fillId="0" borderId="0" xfId="0" applyAlignment="1" applyProtection="1">
      <alignment horizontal="left" wrapText="1"/>
      <protection hidden="1"/>
    </xf>
    <xf numFmtId="0" fontId="39" fillId="2" borderId="0" xfId="0" applyFont="1" applyFill="1" applyBorder="1" applyAlignment="1" applyProtection="1">
      <alignment horizontal="left" vertical="center" wrapText="1"/>
      <protection hidden="1"/>
    </xf>
    <xf numFmtId="0" fontId="13" fillId="2" borderId="0" xfId="0" applyFont="1" applyFill="1" applyBorder="1" applyAlignment="1" applyProtection="1">
      <alignment horizontal="center" vertical="center" wrapText="1"/>
      <protection hidden="1"/>
    </xf>
    <xf numFmtId="0" fontId="0" fillId="2" borderId="16" xfId="0" applyFill="1" applyBorder="1" applyAlignment="1" applyProtection="1">
      <alignment horizontal="left" vertical="center" wrapText="1"/>
      <protection locked="0"/>
    </xf>
    <xf numFmtId="0" fontId="0" fillId="2" borderId="17"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20" xfId="0" applyFill="1" applyBorder="1" applyAlignment="1" applyProtection="1">
      <alignment horizontal="left" vertical="center" wrapText="1"/>
      <protection locked="0"/>
    </xf>
    <xf numFmtId="0" fontId="0" fillId="2" borderId="21" xfId="0" applyFill="1" applyBorder="1" applyAlignment="1" applyProtection="1">
      <alignment horizontal="left" vertical="center" wrapText="1"/>
      <protection locked="0"/>
    </xf>
    <xf numFmtId="0" fontId="0" fillId="2" borderId="22" xfId="0" applyFill="1" applyBorder="1" applyAlignment="1" applyProtection="1">
      <alignment horizontal="left" vertical="center" wrapText="1"/>
      <protection locked="0"/>
    </xf>
    <xf numFmtId="0" fontId="0" fillId="2" borderId="23" xfId="0" applyFill="1" applyBorder="1" applyAlignment="1" applyProtection="1">
      <alignment horizontal="left" vertical="center" wrapText="1"/>
      <protection locked="0"/>
    </xf>
    <xf numFmtId="0" fontId="0" fillId="10" borderId="25" xfId="0" applyFill="1" applyBorder="1" applyAlignment="1" applyProtection="1">
      <alignment horizontal="center" vertical="center" wrapText="1" shrinkToFit="1"/>
      <protection locked="0"/>
    </xf>
    <xf numFmtId="0" fontId="0" fillId="10" borderId="29" xfId="0" applyFill="1" applyBorder="1" applyAlignment="1" applyProtection="1">
      <alignment horizontal="center" vertical="center" wrapText="1" shrinkToFit="1"/>
      <protection locked="0"/>
    </xf>
    <xf numFmtId="0" fontId="0" fillId="10" borderId="8" xfId="0" applyFill="1" applyBorder="1" applyAlignment="1" applyProtection="1">
      <alignment horizontal="center" vertical="center" wrapText="1" shrinkToFit="1"/>
      <protection locked="0"/>
    </xf>
    <xf numFmtId="0" fontId="6" fillId="11" borderId="24" xfId="0" applyFont="1" applyFill="1" applyBorder="1" applyAlignment="1" applyProtection="1">
      <alignment horizontal="center" vertical="center"/>
      <protection hidden="1"/>
    </xf>
    <xf numFmtId="0" fontId="6" fillId="11" borderId="28" xfId="0" applyFont="1" applyFill="1" applyBorder="1" applyAlignment="1" applyProtection="1">
      <alignment horizontal="center" vertical="center"/>
      <protection hidden="1"/>
    </xf>
    <xf numFmtId="0" fontId="6" fillId="11" borderId="26" xfId="0" applyFont="1" applyFill="1" applyBorder="1" applyAlignment="1" applyProtection="1">
      <alignment horizontal="center" vertical="center"/>
      <protection hidden="1"/>
    </xf>
    <xf numFmtId="0" fontId="2" fillId="5" borderId="25" xfId="0" applyFont="1" applyFill="1" applyBorder="1" applyAlignment="1" applyProtection="1">
      <alignment horizontal="center" vertical="center" wrapText="1"/>
      <protection hidden="1"/>
    </xf>
    <xf numFmtId="0" fontId="2" fillId="5" borderId="29" xfId="0" applyFont="1" applyFill="1" applyBorder="1" applyAlignment="1" applyProtection="1">
      <alignment horizontal="center" vertical="center" wrapText="1"/>
      <protection hidden="1"/>
    </xf>
    <xf numFmtId="0" fontId="2" fillId="5" borderId="8" xfId="0" applyFont="1" applyFill="1" applyBorder="1" applyAlignment="1" applyProtection="1">
      <alignment horizontal="center" vertical="center" wrapText="1"/>
      <protection hidden="1"/>
    </xf>
    <xf numFmtId="0" fontId="0" fillId="14" borderId="25" xfId="0"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48" fillId="0" borderId="19" xfId="0" applyFont="1" applyBorder="1" applyAlignment="1" applyProtection="1">
      <alignment horizontal="left"/>
      <protection hidden="1"/>
    </xf>
    <xf numFmtId="0" fontId="48" fillId="0" borderId="0" xfId="0" applyFont="1" applyAlignment="1" applyProtection="1">
      <alignment horizontal="left"/>
      <protection hidden="1"/>
    </xf>
    <xf numFmtId="0" fontId="48" fillId="2" borderId="19" xfId="0" applyFont="1" applyFill="1" applyBorder="1" applyAlignment="1" applyProtection="1">
      <alignment horizontal="left" vertical="center" wrapText="1"/>
      <protection hidden="1"/>
    </xf>
    <xf numFmtId="0" fontId="48" fillId="2" borderId="0" xfId="0" applyFont="1" applyFill="1" applyBorder="1" applyAlignment="1" applyProtection="1">
      <alignment horizontal="left" vertical="center" wrapText="1"/>
      <protection hidden="1"/>
    </xf>
    <xf numFmtId="0" fontId="27" fillId="13" borderId="0" xfId="0" applyFont="1" applyFill="1" applyBorder="1" applyAlignment="1" applyProtection="1">
      <alignment horizontal="left" wrapText="1"/>
      <protection hidden="1"/>
    </xf>
    <xf numFmtId="0" fontId="2" fillId="5" borderId="24" xfId="0" applyNumberFormat="1" applyFont="1" applyFill="1" applyBorder="1" applyAlignment="1" applyProtection="1">
      <alignment horizontal="left" vertical="center" wrapText="1" shrinkToFit="1"/>
      <protection hidden="1"/>
    </xf>
    <xf numFmtId="0" fontId="2" fillId="5" borderId="26" xfId="0" applyNumberFormat="1" applyFont="1" applyFill="1" applyBorder="1" applyAlignment="1" applyProtection="1">
      <alignment horizontal="left" vertical="center" wrapText="1" shrinkToFit="1"/>
      <protection hidden="1"/>
    </xf>
    <xf numFmtId="0" fontId="74" fillId="0" borderId="0" xfId="0" applyFont="1" applyAlignment="1" applyProtection="1">
      <alignment horizontal="left" wrapText="1"/>
      <protection hidden="1"/>
    </xf>
    <xf numFmtId="0" fontId="75" fillId="22" borderId="25" xfId="0" applyFont="1" applyFill="1" applyBorder="1" applyAlignment="1" applyProtection="1">
      <alignment horizontal="center" vertical="center" wrapText="1"/>
      <protection hidden="1"/>
    </xf>
    <xf numFmtId="0" fontId="75" fillId="22" borderId="8" xfId="0" applyFont="1" applyFill="1" applyBorder="1" applyAlignment="1" applyProtection="1">
      <alignment horizontal="center" vertical="center" wrapText="1"/>
      <protection hidden="1"/>
    </xf>
    <xf numFmtId="0" fontId="75" fillId="22" borderId="24" xfId="0" applyFont="1" applyFill="1" applyBorder="1" applyAlignment="1" applyProtection="1">
      <alignment horizontal="center" vertical="center" wrapText="1"/>
      <protection hidden="1"/>
    </xf>
    <xf numFmtId="0" fontId="75" fillId="22" borderId="26" xfId="0" applyFont="1" applyFill="1" applyBorder="1" applyAlignment="1" applyProtection="1">
      <alignment horizontal="center" vertical="center" wrapText="1"/>
      <protection hidden="1"/>
    </xf>
    <xf numFmtId="0" fontId="13" fillId="2" borderId="22" xfId="0" applyFont="1" applyFill="1" applyBorder="1" applyAlignment="1" applyProtection="1">
      <alignment horizontal="center" vertical="center" wrapText="1"/>
    </xf>
    <xf numFmtId="0" fontId="69" fillId="2" borderId="0" xfId="0" applyFont="1" applyFill="1" applyAlignment="1" applyProtection="1">
      <alignment horizontal="left" vertical="center" wrapText="1"/>
      <protection hidden="1"/>
    </xf>
    <xf numFmtId="0" fontId="34" fillId="13" borderId="0" xfId="0" applyFont="1" applyFill="1" applyBorder="1" applyAlignment="1" applyProtection="1">
      <alignment horizontal="left" wrapText="1"/>
    </xf>
    <xf numFmtId="0" fontId="34" fillId="13" borderId="22" xfId="0" applyFont="1" applyFill="1" applyBorder="1" applyAlignment="1" applyProtection="1">
      <alignment horizontal="left" wrapText="1"/>
    </xf>
    <xf numFmtId="0" fontId="34" fillId="13" borderId="0" xfId="0" applyFont="1" applyFill="1" applyBorder="1" applyAlignment="1" applyProtection="1">
      <alignment horizontal="left" wrapText="1"/>
      <protection hidden="1"/>
    </xf>
    <xf numFmtId="0" fontId="34" fillId="13" borderId="0" xfId="0" applyFont="1" applyFill="1" applyBorder="1" applyAlignment="1" applyProtection="1">
      <alignment wrapText="1"/>
      <protection hidden="1"/>
    </xf>
    <xf numFmtId="0" fontId="22" fillId="11" borderId="24" xfId="0" applyFont="1" applyFill="1" applyBorder="1" applyAlignment="1" applyProtection="1">
      <alignment horizontal="center" vertical="center"/>
    </xf>
    <xf numFmtId="0" fontId="22" fillId="11" borderId="28" xfId="0" applyFont="1" applyFill="1" applyBorder="1" applyAlignment="1" applyProtection="1">
      <alignment horizontal="center" vertical="center"/>
    </xf>
    <xf numFmtId="0" fontId="22" fillId="11" borderId="26" xfId="0" applyFont="1" applyFill="1" applyBorder="1" applyAlignment="1" applyProtection="1">
      <alignment horizontal="center" vertical="center"/>
    </xf>
    <xf numFmtId="0" fontId="27" fillId="13" borderId="0" xfId="0" applyFont="1" applyFill="1" applyBorder="1" applyAlignment="1" applyProtection="1">
      <alignment horizontal="left" wrapText="1"/>
    </xf>
    <xf numFmtId="0" fontId="59" fillId="13" borderId="0" xfId="0" applyFont="1" applyFill="1" applyBorder="1" applyAlignment="1" applyProtection="1">
      <alignment wrapText="1"/>
    </xf>
    <xf numFmtId="0" fontId="82" fillId="13" borderId="0" xfId="0" applyFont="1" applyFill="1" applyAlignment="1" applyProtection="1">
      <alignment horizontal="left" wrapText="1"/>
      <protection hidden="1"/>
    </xf>
    <xf numFmtId="0" fontId="83" fillId="13" borderId="0" xfId="0" applyFont="1" applyFill="1" applyAlignment="1" applyProtection="1">
      <alignment horizontal="left" wrapText="1"/>
      <protection hidden="1"/>
    </xf>
    <xf numFmtId="0" fontId="87" fillId="13" borderId="0" xfId="0" applyFont="1" applyFill="1" applyAlignment="1">
      <alignment horizontal="left" wrapText="1"/>
    </xf>
    <xf numFmtId="0" fontId="68" fillId="13" borderId="0" xfId="0" applyFont="1" applyFill="1" applyAlignment="1">
      <alignment horizontal="left" wrapText="1"/>
    </xf>
    <xf numFmtId="0" fontId="51" fillId="18" borderId="24" xfId="0" applyFont="1" applyFill="1" applyBorder="1" applyAlignment="1">
      <alignment horizontal="center"/>
    </xf>
    <xf numFmtId="0" fontId="51" fillId="18" borderId="28" xfId="0" applyFont="1" applyFill="1" applyBorder="1" applyAlignment="1">
      <alignment horizontal="center"/>
    </xf>
    <xf numFmtId="0" fontId="51" fillId="18" borderId="26" xfId="0" applyFont="1" applyFill="1" applyBorder="1" applyAlignment="1">
      <alignment horizontal="center"/>
    </xf>
    <xf numFmtId="0" fontId="51" fillId="19" borderId="0" xfId="0" applyFont="1" applyFill="1" applyAlignment="1">
      <alignment horizontal="center" wrapText="1"/>
    </xf>
    <xf numFmtId="1" fontId="0" fillId="0" borderId="27" xfId="0" applyNumberFormat="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3" fontId="0" fillId="0" borderId="32" xfId="0" applyNumberFormat="1" applyBorder="1" applyAlignment="1">
      <alignment horizontal="center" vertical="center"/>
    </xf>
    <xf numFmtId="3" fontId="0" fillId="0" borderId="33" xfId="0" applyNumberFormat="1" applyBorder="1" applyAlignment="1">
      <alignment horizontal="center" vertical="center"/>
    </xf>
    <xf numFmtId="3" fontId="0" fillId="0" borderId="34" xfId="0" applyNumberFormat="1" applyBorder="1" applyAlignment="1">
      <alignment horizontal="center" vertical="center"/>
    </xf>
    <xf numFmtId="0" fontId="51" fillId="20" borderId="0" xfId="0" applyFont="1" applyFill="1" applyBorder="1" applyAlignment="1">
      <alignment horizontal="center" wrapText="1"/>
    </xf>
    <xf numFmtId="0" fontId="51" fillId="20" borderId="35" xfId="0" applyFont="1" applyFill="1" applyBorder="1" applyAlignment="1">
      <alignment horizontal="center" vertical="center" wrapText="1"/>
    </xf>
    <xf numFmtId="0" fontId="0" fillId="0" borderId="27" xfId="0" applyBorder="1" applyAlignment="1">
      <alignment horizontal="center"/>
    </xf>
    <xf numFmtId="0" fontId="8" fillId="2" borderId="0" xfId="0" applyFont="1" applyFill="1" applyAlignment="1" applyProtection="1">
      <alignment horizontal="left" wrapText="1"/>
      <protection hidden="1"/>
    </xf>
    <xf numFmtId="0" fontId="28" fillId="8" borderId="19" xfId="0" applyFont="1" applyFill="1" applyBorder="1" applyAlignment="1" applyProtection="1">
      <alignment horizontal="center"/>
      <protection hidden="1"/>
    </xf>
    <xf numFmtId="0" fontId="28" fillId="8" borderId="0" xfId="0" applyFont="1" applyFill="1" applyBorder="1" applyAlignment="1" applyProtection="1">
      <alignment horizontal="center"/>
      <protection hidden="1"/>
    </xf>
    <xf numFmtId="0" fontId="2" fillId="8" borderId="19" xfId="0" applyFont="1" applyFill="1" applyBorder="1" applyAlignment="1" applyProtection="1">
      <alignment horizontal="center"/>
      <protection hidden="1"/>
    </xf>
    <xf numFmtId="0" fontId="2" fillId="8" borderId="0" xfId="0" applyFont="1" applyFill="1" applyBorder="1" applyAlignment="1" applyProtection="1">
      <alignment horizontal="center"/>
      <protection hidden="1"/>
    </xf>
    <xf numFmtId="0" fontId="28" fillId="8" borderId="19" xfId="0" applyFont="1" applyFill="1" applyBorder="1" applyAlignment="1" applyProtection="1">
      <alignment horizontal="center" vertical="center" wrapText="1"/>
      <protection hidden="1"/>
    </xf>
    <xf numFmtId="0" fontId="28" fillId="8" borderId="0" xfId="0" applyFont="1" applyFill="1" applyBorder="1" applyAlignment="1" applyProtection="1">
      <alignment horizontal="center" vertical="center" wrapText="1"/>
      <protection hidden="1"/>
    </xf>
    <xf numFmtId="0" fontId="22" fillId="11" borderId="24" xfId="0" applyFont="1" applyFill="1" applyBorder="1" applyAlignment="1" applyProtection="1">
      <alignment horizontal="center" vertical="center"/>
      <protection hidden="1"/>
    </xf>
    <xf numFmtId="0" fontId="22" fillId="11" borderId="28" xfId="0" applyFont="1" applyFill="1" applyBorder="1" applyAlignment="1" applyProtection="1">
      <alignment horizontal="center" vertical="center"/>
      <protection hidden="1"/>
    </xf>
    <xf numFmtId="0" fontId="22" fillId="11" borderId="26" xfId="0" applyFont="1" applyFill="1" applyBorder="1" applyAlignment="1" applyProtection="1">
      <alignment horizontal="center" vertical="center"/>
      <protection hidden="1"/>
    </xf>
    <xf numFmtId="0" fontId="61" fillId="2" borderId="22" xfId="0" applyFont="1" applyFill="1" applyBorder="1" applyAlignment="1" applyProtection="1">
      <alignment horizontal="center" vertical="center" wrapText="1"/>
      <protection hidden="1"/>
    </xf>
    <xf numFmtId="0" fontId="38" fillId="12" borderId="21" xfId="0" applyFont="1" applyFill="1" applyBorder="1" applyAlignment="1">
      <alignment horizontal="left" vertical="center" wrapText="1"/>
    </xf>
    <xf numFmtId="0" fontId="0" fillId="0" borderId="22" xfId="0" applyBorder="1"/>
    <xf numFmtId="0" fontId="0" fillId="0" borderId="23" xfId="0" applyBorder="1"/>
    <xf numFmtId="0" fontId="44" fillId="2" borderId="0" xfId="0" applyFont="1" applyFill="1" applyAlignment="1">
      <alignment horizontal="left" wrapText="1"/>
    </xf>
    <xf numFmtId="0" fontId="37" fillId="2" borderId="0" xfId="0" applyFont="1" applyFill="1" applyBorder="1" applyAlignment="1">
      <alignment horizontal="left" wrapText="1"/>
    </xf>
    <xf numFmtId="0" fontId="0" fillId="0" borderId="0" xfId="0" applyAlignment="1"/>
    <xf numFmtId="0" fontId="40" fillId="2" borderId="0" xfId="0" applyFont="1" applyFill="1" applyAlignment="1">
      <alignment horizontal="left" wrapText="1"/>
    </xf>
    <xf numFmtId="0" fontId="38" fillId="12" borderId="16" xfId="0" applyFont="1" applyFill="1" applyBorder="1" applyAlignment="1">
      <alignment horizontal="left" wrapText="1"/>
    </xf>
    <xf numFmtId="0" fontId="0" fillId="0" borderId="17" xfId="0" applyBorder="1"/>
    <xf numFmtId="0" fontId="0" fillId="0" borderId="18" xfId="0" applyBorder="1"/>
    <xf numFmtId="0" fontId="38" fillId="12" borderId="19" xfId="0" applyFont="1" applyFill="1" applyBorder="1" applyAlignment="1">
      <alignment horizontal="left" vertical="center" wrapText="1"/>
    </xf>
    <xf numFmtId="0" fontId="0" fillId="0" borderId="0" xfId="0" applyBorder="1"/>
    <xf numFmtId="0" fontId="0" fillId="0" borderId="20" xfId="0" applyBorder="1"/>
    <xf numFmtId="164" fontId="101" fillId="21" borderId="6" xfId="0" applyNumberFormat="1" applyFont="1" applyFill="1" applyBorder="1" applyAlignment="1" applyProtection="1">
      <alignment horizontal="center" vertical="center"/>
      <protection hidden="1"/>
    </xf>
  </cellXfs>
  <cellStyles count="3">
    <cellStyle name="Enllaç" xfId="2" builtinId="8"/>
    <cellStyle name="Normal" xfId="0" builtinId="0"/>
    <cellStyle name="Percentatge" xfId="1" builtinId="5"/>
  </cellStyles>
  <dxfs count="2">
    <dxf>
      <font>
        <color theme="0"/>
      </font>
      <fill>
        <patternFill>
          <bgColor rgb="FF993300"/>
        </patternFill>
      </fill>
    </dxf>
    <dxf>
      <font>
        <color theme="0"/>
      </font>
      <fill>
        <patternFill>
          <bgColor rgb="FF993300"/>
        </patternFill>
      </fill>
    </dxf>
  </dxfs>
  <tableStyles count="0" defaultTableStyle="TableStyleMedium9"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jpeg"/><Relationship Id="rId3" Type="http://schemas.openxmlformats.org/officeDocument/2006/relationships/image" Target="../media/image6.jpeg"/><Relationship Id="rId7" Type="http://schemas.openxmlformats.org/officeDocument/2006/relationships/image" Target="../media/image10.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2</xdr:col>
      <xdr:colOff>22860</xdr:colOff>
      <xdr:row>0</xdr:row>
      <xdr:rowOff>144780</xdr:rowOff>
    </xdr:from>
    <xdr:to>
      <xdr:col>4</xdr:col>
      <xdr:colOff>167640</xdr:colOff>
      <xdr:row>0</xdr:row>
      <xdr:rowOff>617220</xdr:rowOff>
    </xdr:to>
    <xdr:pic>
      <xdr:nvPicPr>
        <xdr:cNvPr id="1222" name="Picture 2"/>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44780"/>
          <a:ext cx="1569720" cy="47244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175260</xdr:colOff>
      <xdr:row>0</xdr:row>
      <xdr:rowOff>236220</xdr:rowOff>
    </xdr:from>
    <xdr:to>
      <xdr:col>2</xdr:col>
      <xdr:colOff>464820</xdr:colOff>
      <xdr:row>0</xdr:row>
      <xdr:rowOff>716280</xdr:rowOff>
    </xdr:to>
    <xdr:pic>
      <xdr:nvPicPr>
        <xdr:cNvPr id="2300"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 y="236220"/>
          <a:ext cx="2065020" cy="48006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243840</xdr:colOff>
      <xdr:row>0</xdr:row>
      <xdr:rowOff>104775</xdr:rowOff>
    </xdr:from>
    <xdr:to>
      <xdr:col>1</xdr:col>
      <xdr:colOff>2333625</xdr:colOff>
      <xdr:row>0</xdr:row>
      <xdr:rowOff>676275</xdr:rowOff>
    </xdr:to>
    <xdr:pic>
      <xdr:nvPicPr>
        <xdr:cNvPr id="330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115" y="104775"/>
          <a:ext cx="2089785" cy="57150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115336</xdr:colOff>
      <xdr:row>3</xdr:row>
      <xdr:rowOff>83820</xdr:rowOff>
    </xdr:from>
    <xdr:to>
      <xdr:col>7</xdr:col>
      <xdr:colOff>617220</xdr:colOff>
      <xdr:row>3</xdr:row>
      <xdr:rowOff>815340</xdr:rowOff>
    </xdr:to>
    <xdr:pic>
      <xdr:nvPicPr>
        <xdr:cNvPr id="3" name="Imatge 2" descr="Fotos coches Renault Furgoneta  Renault Kangoo Furgon Maxi 1.5 dCi 110 CV Profesional 5 Plazas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1536" y="815340"/>
          <a:ext cx="1111484"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99060</xdr:colOff>
      <xdr:row>2</xdr:row>
      <xdr:rowOff>173064</xdr:rowOff>
    </xdr:from>
    <xdr:to>
      <xdr:col>7</xdr:col>
      <xdr:colOff>571500</xdr:colOff>
      <xdr:row>2</xdr:row>
      <xdr:rowOff>891539</xdr:rowOff>
    </xdr:to>
    <xdr:pic>
      <xdr:nvPicPr>
        <xdr:cNvPr id="4" name="Imatge 3" descr="Fotos de furgonetas Renault Kango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260" y="721704"/>
          <a:ext cx="1082040" cy="71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5</xdr:row>
      <xdr:rowOff>5308</xdr:rowOff>
    </xdr:from>
    <xdr:to>
      <xdr:col>7</xdr:col>
      <xdr:colOff>647700</xdr:colOff>
      <xdr:row>5</xdr:row>
      <xdr:rowOff>807720</xdr:rowOff>
    </xdr:to>
    <xdr:pic>
      <xdr:nvPicPr>
        <xdr:cNvPr id="5" name="Imatge 4" descr="Fotos coches Renault Furgoneta  Renault Trafic Furgón 27 L1H1 dCi 90 CV"/>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69380" y="2725648"/>
          <a:ext cx="1219200" cy="802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xdr:colOff>
      <xdr:row>6</xdr:row>
      <xdr:rowOff>4334</xdr:rowOff>
    </xdr:from>
    <xdr:to>
      <xdr:col>7</xdr:col>
      <xdr:colOff>556260</xdr:colOff>
      <xdr:row>7</xdr:row>
      <xdr:rowOff>91440</xdr:rowOff>
    </xdr:to>
    <xdr:pic>
      <xdr:nvPicPr>
        <xdr:cNvPr id="6" name="Imatge 5" descr="Fotos coches Renault Furgoneta  Renault Master Furgón T L1H1 2800 dCi 1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56760" y="3829574"/>
          <a:ext cx="1104900" cy="72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66546</xdr:colOff>
      <xdr:row>7</xdr:row>
      <xdr:rowOff>30480</xdr:rowOff>
    </xdr:from>
    <xdr:to>
      <xdr:col>7</xdr:col>
      <xdr:colOff>510540</xdr:colOff>
      <xdr:row>7</xdr:row>
      <xdr:rowOff>723900</xdr:rowOff>
    </xdr:to>
    <xdr:pic>
      <xdr:nvPicPr>
        <xdr:cNvPr id="8" name="Imatge 7" descr="Fotos coches Nissan Furgoneta  Nissan NV200 Furgón 1.5 dCi Comfort 110 CV"/>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39686" y="4511040"/>
          <a:ext cx="1053594"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59924</xdr:colOff>
      <xdr:row>8</xdr:row>
      <xdr:rowOff>38100</xdr:rowOff>
    </xdr:from>
    <xdr:to>
      <xdr:col>7</xdr:col>
      <xdr:colOff>411295</xdr:colOff>
      <xdr:row>8</xdr:row>
      <xdr:rowOff>670560</xdr:rowOff>
    </xdr:to>
    <xdr:pic>
      <xdr:nvPicPr>
        <xdr:cNvPr id="9" name="Imatge 8" descr="Fotos coches Nissan Furgoneta  Nissan NV400 Furgón Comfort 3,3T L1H1 2.3 dCi 125 CV"/>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133064" y="5311140"/>
          <a:ext cx="960971"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83819</xdr:colOff>
      <xdr:row>9</xdr:row>
      <xdr:rowOff>110112</xdr:rowOff>
    </xdr:from>
    <xdr:to>
      <xdr:col>7</xdr:col>
      <xdr:colOff>395242</xdr:colOff>
      <xdr:row>10</xdr:row>
      <xdr:rowOff>7620</xdr:rowOff>
    </xdr:to>
    <xdr:pic>
      <xdr:nvPicPr>
        <xdr:cNvPr id="10" name="Imatge 9" descr="Fotos coches Nissan Furgoneta  Nissan NV400 Combi Comfort 2,8T L1H1 2.3 dCi 145 CV 6pl"/>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156959" y="6076572"/>
          <a:ext cx="921023" cy="606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167640</xdr:colOff>
      <xdr:row>11</xdr:row>
      <xdr:rowOff>289560</xdr:rowOff>
    </xdr:from>
    <xdr:to>
      <xdr:col>7</xdr:col>
      <xdr:colOff>755793</xdr:colOff>
      <xdr:row>11</xdr:row>
      <xdr:rowOff>1089659</xdr:rowOff>
    </xdr:to>
    <xdr:pic>
      <xdr:nvPicPr>
        <xdr:cNvPr id="11" name="Imatge 10" descr="Furgoneta  Nissan NT500 Comfort 75.18/5 177 CV"/>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598920" y="6850380"/>
          <a:ext cx="1197753"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1074420</xdr:colOff>
      <xdr:row>0</xdr:row>
      <xdr:rowOff>213360</xdr:rowOff>
    </xdr:from>
    <xdr:to>
      <xdr:col>1</xdr:col>
      <xdr:colOff>1744980</xdr:colOff>
      <xdr:row>0</xdr:row>
      <xdr:rowOff>685800</xdr:rowOff>
    </xdr:to>
    <xdr:pic>
      <xdr:nvPicPr>
        <xdr:cNvPr id="4295"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60" y="213360"/>
          <a:ext cx="1744980" cy="47244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967740</xdr:colOff>
      <xdr:row>0</xdr:row>
      <xdr:rowOff>0</xdr:rowOff>
    </xdr:to>
    <xdr:pic>
      <xdr:nvPicPr>
        <xdr:cNvPr id="6930" name="Picture 2"/>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61160" cy="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967740</xdr:colOff>
      <xdr:row>0</xdr:row>
      <xdr:rowOff>0</xdr:rowOff>
    </xdr:to>
    <xdr:pic>
      <xdr:nvPicPr>
        <xdr:cNvPr id="6931" name="Picture 3"/>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61160" cy="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967740</xdr:colOff>
      <xdr:row>0</xdr:row>
      <xdr:rowOff>0</xdr:rowOff>
    </xdr:to>
    <xdr:pic>
      <xdr:nvPicPr>
        <xdr:cNvPr id="6932" name="Picture 4"/>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61160" cy="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30480</xdr:rowOff>
    </xdr:from>
    <xdr:to>
      <xdr:col>1</xdr:col>
      <xdr:colOff>967740</xdr:colOff>
      <xdr:row>1</xdr:row>
      <xdr:rowOff>502920</xdr:rowOff>
    </xdr:to>
    <xdr:pic>
      <xdr:nvPicPr>
        <xdr:cNvPr id="6933" name="Picture 5"/>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3360"/>
          <a:ext cx="1661160" cy="47244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gdo.cnmc.es/CNE/resumenGdo.do?informe=garantias_etiquetado_electricidad" TargetMode="External"/><Relationship Id="rId7" Type="http://schemas.openxmlformats.org/officeDocument/2006/relationships/comments" Target="../comments1.xml"/><Relationship Id="rId2" Type="http://schemas.openxmlformats.org/officeDocument/2006/relationships/hyperlink" Target="https://gdo.cnmc.es/CNE/resumenGdo.do?informe=garantias_etiquetado_electricidad" TargetMode="External"/><Relationship Id="rId1" Type="http://schemas.openxmlformats.org/officeDocument/2006/relationships/hyperlink" Target="https://gdo.cnmc.es/CNE/resumenGdo.do?informe=garantias_etiquetado_electricidad"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M19"/>
  <sheetViews>
    <sheetView tabSelected="1" workbookViewId="0">
      <selection activeCell="P5" sqref="P5"/>
    </sheetView>
  </sheetViews>
  <sheetFormatPr defaultColWidth="9.1796875" defaultRowHeight="14.5" x14ac:dyDescent="0.35"/>
  <cols>
    <col min="1" max="2" width="1.1796875" style="37" customWidth="1"/>
    <col min="3" max="3" width="9.1796875" style="37" customWidth="1"/>
    <col min="4" max="4" width="11.7265625" style="37" customWidth="1"/>
    <col min="5" max="8" width="9.1796875" style="37" customWidth="1"/>
    <col min="9" max="9" width="13.7265625" style="37" customWidth="1"/>
    <col min="10" max="10" width="20" style="37" customWidth="1"/>
    <col min="11" max="16384" width="9.1796875" style="37"/>
  </cols>
  <sheetData>
    <row r="1" spans="3:13" ht="73.5" customHeight="1" x14ac:dyDescent="0.35">
      <c r="C1" s="39"/>
      <c r="D1" s="39"/>
      <c r="E1" s="332" t="s">
        <v>633</v>
      </c>
      <c r="F1" s="332"/>
      <c r="G1" s="332"/>
      <c r="H1" s="332"/>
      <c r="I1" s="332"/>
      <c r="J1" s="332"/>
      <c r="K1" s="332"/>
      <c r="L1" s="332"/>
      <c r="M1" s="332"/>
    </row>
    <row r="2" spans="3:13" ht="76.900000000000006" customHeight="1" x14ac:dyDescent="0.35">
      <c r="C2" s="334" t="s">
        <v>625</v>
      </c>
      <c r="D2" s="335"/>
      <c r="E2" s="335"/>
      <c r="F2" s="335"/>
      <c r="G2" s="335"/>
      <c r="H2" s="335"/>
      <c r="I2" s="335"/>
      <c r="J2" s="335"/>
      <c r="K2" s="335"/>
      <c r="L2" s="335"/>
      <c r="M2" s="336"/>
    </row>
    <row r="3" spans="3:13" ht="18.5" x14ac:dyDescent="0.45">
      <c r="C3" s="54"/>
    </row>
    <row r="4" spans="3:13" x14ac:dyDescent="0.35">
      <c r="C4" s="86"/>
      <c r="D4" s="87"/>
      <c r="E4" s="87"/>
      <c r="F4" s="87"/>
      <c r="G4" s="87"/>
      <c r="H4" s="87"/>
      <c r="I4" s="87"/>
      <c r="J4" s="87"/>
      <c r="K4" s="87"/>
      <c r="L4" s="87"/>
      <c r="M4" s="88"/>
    </row>
    <row r="5" spans="3:13" ht="102.75" customHeight="1" x14ac:dyDescent="0.35">
      <c r="C5" s="89"/>
      <c r="D5" s="337" t="s">
        <v>635</v>
      </c>
      <c r="E5" s="337"/>
      <c r="F5" s="337"/>
      <c r="G5" s="337"/>
      <c r="H5" s="337"/>
      <c r="I5" s="337"/>
      <c r="J5" s="337"/>
      <c r="K5" s="337"/>
      <c r="L5" s="337"/>
      <c r="M5" s="90"/>
    </row>
    <row r="6" spans="3:13" ht="8.5" customHeight="1" x14ac:dyDescent="0.35">
      <c r="C6" s="89"/>
      <c r="D6" s="43"/>
      <c r="E6" s="43"/>
      <c r="F6" s="43"/>
      <c r="G6" s="43"/>
      <c r="H6" s="43"/>
      <c r="I6" s="43"/>
      <c r="J6" s="43"/>
      <c r="K6" s="43"/>
      <c r="L6" s="43"/>
      <c r="M6" s="90"/>
    </row>
    <row r="7" spans="3:13" ht="72.650000000000006" customHeight="1" x14ac:dyDescent="0.35">
      <c r="C7" s="89"/>
      <c r="D7" s="338" t="s">
        <v>626</v>
      </c>
      <c r="E7" s="339"/>
      <c r="F7" s="339"/>
      <c r="G7" s="339"/>
      <c r="H7" s="339"/>
      <c r="I7" s="339"/>
      <c r="J7" s="339"/>
      <c r="K7" s="339"/>
      <c r="L7" s="339"/>
      <c r="M7" s="90"/>
    </row>
    <row r="8" spans="3:13" ht="15.75" customHeight="1" x14ac:dyDescent="0.35">
      <c r="C8" s="89"/>
      <c r="D8" s="55"/>
      <c r="E8" s="43"/>
      <c r="F8" s="43"/>
      <c r="G8" s="43"/>
      <c r="H8" s="43"/>
      <c r="I8" s="43"/>
      <c r="J8" s="43"/>
      <c r="K8" s="43"/>
      <c r="L8" s="43"/>
      <c r="M8" s="90"/>
    </row>
    <row r="9" spans="3:13" ht="48" customHeight="1" x14ac:dyDescent="0.35">
      <c r="C9" s="89"/>
      <c r="D9" s="340" t="s">
        <v>508</v>
      </c>
      <c r="E9" s="339"/>
      <c r="F9" s="339"/>
      <c r="G9" s="339"/>
      <c r="H9" s="339"/>
      <c r="I9" s="339"/>
      <c r="J9" s="339"/>
      <c r="K9" s="339"/>
      <c r="L9" s="339"/>
      <c r="M9" s="90"/>
    </row>
    <row r="10" spans="3:13" ht="3.65" customHeight="1" x14ac:dyDescent="0.35">
      <c r="C10" s="89"/>
      <c r="D10" s="55"/>
      <c r="E10" s="43"/>
      <c r="F10" s="43"/>
      <c r="G10" s="43"/>
      <c r="H10" s="43"/>
      <c r="I10" s="43"/>
      <c r="J10" s="43"/>
      <c r="K10" s="43"/>
      <c r="L10" s="43"/>
      <c r="M10" s="90"/>
    </row>
    <row r="11" spans="3:13" ht="113.25" customHeight="1" x14ac:dyDescent="0.35">
      <c r="C11" s="89"/>
      <c r="D11" s="340" t="s">
        <v>48</v>
      </c>
      <c r="E11" s="339"/>
      <c r="F11" s="339"/>
      <c r="G11" s="339"/>
      <c r="H11" s="339"/>
      <c r="I11" s="339"/>
      <c r="J11" s="339"/>
      <c r="K11" s="339"/>
      <c r="L11" s="339"/>
      <c r="M11" s="90"/>
    </row>
    <row r="12" spans="3:13" ht="12.75" customHeight="1" x14ac:dyDescent="0.35">
      <c r="C12" s="89"/>
      <c r="D12" s="69"/>
      <c r="E12" s="71"/>
      <c r="F12" s="71"/>
      <c r="G12" s="71"/>
      <c r="H12" s="71"/>
      <c r="I12" s="71"/>
      <c r="J12" s="71"/>
      <c r="K12" s="71"/>
      <c r="L12" s="71"/>
      <c r="M12" s="90"/>
    </row>
    <row r="13" spans="3:13" ht="58.15" customHeight="1" x14ac:dyDescent="0.35">
      <c r="C13" s="89"/>
      <c r="D13" s="340" t="s">
        <v>74</v>
      </c>
      <c r="E13" s="339"/>
      <c r="F13" s="339"/>
      <c r="G13" s="339"/>
      <c r="H13" s="339"/>
      <c r="I13" s="339"/>
      <c r="J13" s="339"/>
      <c r="K13" s="339"/>
      <c r="L13" s="339"/>
      <c r="M13" s="90"/>
    </row>
    <row r="14" spans="3:13" ht="19.5" customHeight="1" x14ac:dyDescent="0.35">
      <c r="C14" s="89"/>
      <c r="D14" s="43"/>
      <c r="E14" s="43"/>
      <c r="F14" s="43"/>
      <c r="G14" s="43"/>
      <c r="H14" s="43"/>
      <c r="I14" s="43"/>
      <c r="J14" s="43"/>
      <c r="K14" s="43"/>
      <c r="L14" s="43"/>
      <c r="M14" s="90"/>
    </row>
    <row r="15" spans="3:13" ht="32.25" customHeight="1" x14ac:dyDescent="0.35">
      <c r="C15" s="94"/>
      <c r="D15" s="333" t="s">
        <v>42</v>
      </c>
      <c r="E15" s="333"/>
      <c r="F15" s="333"/>
      <c r="G15" s="333"/>
      <c r="H15" s="333"/>
      <c r="I15" s="333"/>
      <c r="J15" s="333"/>
      <c r="K15" s="96">
        <f>'Crèdits de GEH'!E18</f>
        <v>0</v>
      </c>
      <c r="L15" s="97" t="s">
        <v>24</v>
      </c>
      <c r="M15" s="95"/>
    </row>
    <row r="16" spans="3:13" x14ac:dyDescent="0.35">
      <c r="C16" s="89"/>
      <c r="D16" s="43"/>
      <c r="E16" s="43"/>
      <c r="F16" s="43"/>
      <c r="G16" s="43"/>
      <c r="H16" s="43"/>
      <c r="I16" s="43"/>
      <c r="J16" s="43"/>
      <c r="K16" s="43"/>
      <c r="L16" s="43"/>
      <c r="M16" s="90"/>
    </row>
    <row r="17" spans="3:13" x14ac:dyDescent="0.35">
      <c r="C17" s="91"/>
      <c r="D17" s="92"/>
      <c r="E17" s="92"/>
      <c r="F17" s="92"/>
      <c r="G17" s="92"/>
      <c r="H17" s="92"/>
      <c r="I17" s="92"/>
      <c r="J17" s="92"/>
      <c r="K17" s="92"/>
      <c r="L17" s="92"/>
      <c r="M17" s="93"/>
    </row>
    <row r="19" spans="3:13" x14ac:dyDescent="0.35">
      <c r="D19" s="56"/>
    </row>
  </sheetData>
  <sheetProtection password="CC58" sheet="1" objects="1" scenarios="1"/>
  <mergeCells count="8">
    <mergeCell ref="E1:M1"/>
    <mergeCell ref="D15:J15"/>
    <mergeCell ref="C2:M2"/>
    <mergeCell ref="D5:L5"/>
    <mergeCell ref="D7:L7"/>
    <mergeCell ref="D9:L9"/>
    <mergeCell ref="D11:L11"/>
    <mergeCell ref="D13:L13"/>
  </mergeCells>
  <phoneticPr fontId="21" type="noConversion"/>
  <pageMargins left="0.70866141732283472" right="0.70866141732283472" top="0.74803149606299213" bottom="0.74803149606299213" header="0.31496062992125984" footer="0.31496062992125984"/>
  <pageSetup paperSize="9" scale="76"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E965"/>
  <sheetViews>
    <sheetView showGridLines="0" zoomScale="85" workbookViewId="0">
      <selection activeCell="D51" sqref="D51"/>
    </sheetView>
  </sheetViews>
  <sheetFormatPr defaultColWidth="9.1796875" defaultRowHeight="14.5" x14ac:dyDescent="0.35"/>
  <cols>
    <col min="1" max="1" width="4.26953125" style="37" customWidth="1"/>
    <col min="2" max="2" width="25.81640625" style="37" customWidth="1"/>
    <col min="3" max="3" width="42" style="38" customWidth="1"/>
    <col min="4" max="4" width="24.453125" style="38" customWidth="1"/>
    <col min="5" max="5" width="22.26953125" style="37" customWidth="1"/>
    <col min="6" max="6" width="22.7265625" style="37" customWidth="1"/>
    <col min="7" max="7" width="20" style="37" customWidth="1"/>
    <col min="8" max="8" width="12.7265625" style="38" customWidth="1"/>
    <col min="9" max="9" width="7.81640625" style="38" customWidth="1"/>
    <col min="10" max="10" width="14.54296875" style="38" customWidth="1"/>
    <col min="11" max="11" width="3.1796875" style="37" customWidth="1"/>
    <col min="12" max="12" width="17.453125" style="37" customWidth="1"/>
    <col min="13" max="15" width="9.1796875" style="37" customWidth="1"/>
    <col min="16" max="18" width="0" style="37" hidden="1" customWidth="1"/>
    <col min="19" max="135" width="9.1796875" style="37" customWidth="1"/>
    <col min="136" max="16384" width="9.1796875" style="38"/>
  </cols>
  <sheetData>
    <row r="1" spans="2:22" s="38" customFormat="1" ht="73.5" customHeight="1" x14ac:dyDescent="0.35">
      <c r="B1" s="37"/>
      <c r="C1" s="57"/>
      <c r="D1" s="343" t="s">
        <v>634</v>
      </c>
      <c r="E1" s="343"/>
      <c r="F1" s="343"/>
      <c r="G1" s="343"/>
      <c r="H1" s="343"/>
      <c r="I1" s="58"/>
      <c r="J1" s="58"/>
      <c r="K1" s="58"/>
      <c r="L1" s="58"/>
      <c r="M1" s="37"/>
      <c r="N1" s="37"/>
      <c r="O1" s="37"/>
      <c r="P1" s="37"/>
      <c r="Q1" s="37"/>
      <c r="R1" s="37"/>
      <c r="S1" s="37"/>
      <c r="T1" s="37"/>
      <c r="U1" s="37"/>
      <c r="V1" s="37"/>
    </row>
    <row r="2" spans="2:22" s="38" customFormat="1" ht="38.25" customHeight="1" x14ac:dyDescent="0.35">
      <c r="B2" s="356" t="s">
        <v>16</v>
      </c>
      <c r="C2" s="357"/>
      <c r="D2" s="357"/>
      <c r="E2" s="357"/>
      <c r="F2" s="357"/>
      <c r="G2" s="357"/>
      <c r="H2" s="357"/>
      <c r="I2" s="357"/>
      <c r="J2" s="358"/>
      <c r="K2" s="59"/>
      <c r="L2" s="59"/>
      <c r="M2" s="37"/>
      <c r="N2" s="37"/>
      <c r="O2" s="37"/>
      <c r="P2" s="37"/>
      <c r="Q2" s="37"/>
      <c r="R2" s="37"/>
      <c r="S2" s="37"/>
      <c r="T2" s="37"/>
      <c r="U2" s="37"/>
      <c r="V2" s="37"/>
    </row>
    <row r="3" spans="2:22" s="38" customFormat="1" ht="57.75" customHeight="1" x14ac:dyDescent="0.35">
      <c r="B3" s="79" t="s">
        <v>624</v>
      </c>
      <c r="C3" s="37"/>
      <c r="D3" s="37"/>
      <c r="E3" s="37"/>
      <c r="F3" s="37"/>
      <c r="G3" s="37"/>
      <c r="H3" s="37"/>
      <c r="I3" s="37"/>
      <c r="J3" s="37"/>
      <c r="K3" s="37"/>
      <c r="L3" s="37"/>
      <c r="M3" s="37"/>
      <c r="N3" s="37"/>
      <c r="O3" s="37"/>
      <c r="P3" s="37"/>
      <c r="Q3" s="37"/>
      <c r="R3" s="37"/>
      <c r="S3" s="37"/>
      <c r="T3" s="37"/>
      <c r="U3" s="37"/>
      <c r="V3" s="37"/>
    </row>
    <row r="4" spans="2:22" s="38" customFormat="1" ht="16.5" customHeight="1" x14ac:dyDescent="0.45">
      <c r="B4" s="60" t="s">
        <v>84</v>
      </c>
      <c r="C4" s="37"/>
      <c r="D4" s="37"/>
      <c r="E4" s="37"/>
      <c r="F4" s="37"/>
      <c r="G4" s="135"/>
      <c r="J4" s="37"/>
      <c r="K4" s="61"/>
      <c r="L4" s="61"/>
      <c r="M4" s="37"/>
      <c r="N4" s="37"/>
      <c r="O4" s="37"/>
      <c r="P4" s="37"/>
      <c r="Q4" s="37"/>
      <c r="R4" s="37"/>
      <c r="S4" s="37"/>
      <c r="T4" s="37"/>
      <c r="U4" s="37"/>
      <c r="V4" s="37"/>
    </row>
    <row r="5" spans="2:22" s="38" customFormat="1" ht="16.5" customHeight="1" x14ac:dyDescent="0.45">
      <c r="B5" s="60"/>
      <c r="C5" s="37"/>
      <c r="D5" s="37"/>
      <c r="E5" s="37"/>
      <c r="F5" s="37"/>
      <c r="G5" s="135"/>
      <c r="J5" s="37"/>
      <c r="K5" s="61"/>
      <c r="L5" s="61"/>
      <c r="M5" s="37"/>
      <c r="N5" s="37"/>
      <c r="O5" s="37"/>
      <c r="P5" s="37"/>
      <c r="Q5" s="37"/>
      <c r="R5" s="37"/>
      <c r="S5" s="37"/>
      <c r="T5" s="37"/>
      <c r="U5" s="37"/>
      <c r="V5" s="37"/>
    </row>
    <row r="6" spans="2:22" s="38" customFormat="1" ht="18.5" x14ac:dyDescent="0.45">
      <c r="B6" s="60"/>
      <c r="C6" s="100" t="s">
        <v>88</v>
      </c>
      <c r="D6" s="100" t="s">
        <v>87</v>
      </c>
      <c r="E6" s="37"/>
      <c r="F6" s="37"/>
      <c r="G6" s="136"/>
      <c r="H6" s="309" t="s">
        <v>18</v>
      </c>
      <c r="J6" s="37"/>
      <c r="K6" s="61"/>
      <c r="L6" s="61"/>
      <c r="M6" s="37"/>
      <c r="N6" s="37"/>
      <c r="O6" s="37"/>
      <c r="P6" s="37"/>
      <c r="Q6" s="37"/>
      <c r="R6" s="37"/>
      <c r="S6" s="37"/>
      <c r="T6" s="37"/>
      <c r="U6" s="37"/>
      <c r="V6" s="37"/>
    </row>
    <row r="7" spans="2:22" s="38" customFormat="1" ht="16.5" customHeight="1" x14ac:dyDescent="0.35">
      <c r="B7" s="359" t="s">
        <v>86</v>
      </c>
      <c r="C7" s="353"/>
      <c r="D7" s="362"/>
      <c r="E7" s="37"/>
      <c r="F7" s="37"/>
      <c r="G7" s="37"/>
      <c r="H7" s="310"/>
      <c r="J7" s="37"/>
      <c r="K7" s="61"/>
      <c r="L7" s="61"/>
      <c r="M7" s="37"/>
      <c r="N7" s="37"/>
      <c r="O7" s="37"/>
      <c r="P7" s="37"/>
      <c r="Q7" s="37"/>
      <c r="R7" s="37"/>
      <c r="S7" s="37"/>
      <c r="T7" s="37"/>
      <c r="U7" s="37"/>
      <c r="V7" s="37"/>
    </row>
    <row r="8" spans="2:22" s="38" customFormat="1" ht="16.5" customHeight="1" x14ac:dyDescent="0.35">
      <c r="B8" s="360"/>
      <c r="C8" s="354"/>
      <c r="D8" s="363"/>
      <c r="E8" s="37"/>
      <c r="F8" s="37"/>
      <c r="G8" s="98"/>
      <c r="H8" s="309" t="s">
        <v>17</v>
      </c>
      <c r="J8" s="37"/>
      <c r="K8" s="61"/>
      <c r="L8" s="61"/>
      <c r="M8" s="37"/>
      <c r="N8" s="37"/>
      <c r="O8" s="37"/>
      <c r="P8" s="37"/>
      <c r="Q8" s="37"/>
      <c r="R8" s="37"/>
      <c r="S8" s="37"/>
      <c r="T8" s="37"/>
      <c r="U8" s="37"/>
      <c r="V8" s="37"/>
    </row>
    <row r="9" spans="2:22" s="38" customFormat="1" ht="16.5" customHeight="1" x14ac:dyDescent="0.35">
      <c r="B9" s="361"/>
      <c r="C9" s="355"/>
      <c r="D9" s="364"/>
      <c r="E9" s="37"/>
      <c r="F9" s="37"/>
      <c r="G9" s="37"/>
      <c r="H9" s="310"/>
      <c r="J9" s="37"/>
      <c r="K9" s="61"/>
      <c r="L9" s="61"/>
      <c r="M9" s="37"/>
      <c r="N9" s="37"/>
      <c r="O9" s="37"/>
      <c r="P9" s="37"/>
      <c r="Q9" s="37"/>
      <c r="R9" s="37"/>
      <c r="S9" s="37"/>
      <c r="T9" s="37"/>
      <c r="U9" s="37"/>
      <c r="V9" s="37"/>
    </row>
    <row r="10" spans="2:22" s="38" customFormat="1" ht="16.5" customHeight="1" x14ac:dyDescent="0.35">
      <c r="B10" s="62"/>
      <c r="C10" s="62"/>
      <c r="D10" s="62"/>
      <c r="E10" s="63"/>
      <c r="F10" s="37"/>
      <c r="G10" s="99"/>
      <c r="H10" s="311" t="s">
        <v>19</v>
      </c>
      <c r="J10" s="37"/>
      <c r="K10" s="61"/>
      <c r="L10" s="61"/>
      <c r="M10" s="37"/>
      <c r="N10" s="37"/>
      <c r="O10" s="37"/>
      <c r="P10" s="37"/>
      <c r="Q10" s="37"/>
      <c r="R10" s="37"/>
      <c r="S10" s="37"/>
      <c r="T10" s="37"/>
      <c r="U10" s="37"/>
      <c r="V10" s="37"/>
    </row>
    <row r="11" spans="2:22" s="38" customFormat="1" ht="16.5" customHeight="1" x14ac:dyDescent="0.45">
      <c r="B11" s="64" t="s">
        <v>89</v>
      </c>
      <c r="D11" s="37"/>
      <c r="E11" s="37"/>
      <c r="F11" s="37"/>
      <c r="G11" s="37"/>
      <c r="H11" s="37"/>
      <c r="I11" s="37"/>
      <c r="J11" s="37"/>
      <c r="K11" s="61"/>
      <c r="L11" s="61"/>
      <c r="M11" s="37"/>
      <c r="N11" s="37"/>
      <c r="O11" s="37"/>
      <c r="P11" s="37"/>
      <c r="Q11" s="37"/>
      <c r="R11" s="37"/>
      <c r="S11" s="37"/>
      <c r="T11" s="37"/>
      <c r="U11" s="37"/>
      <c r="V11" s="37"/>
    </row>
    <row r="12" spans="2:22" s="38" customFormat="1" ht="18" customHeight="1" x14ac:dyDescent="0.35">
      <c r="B12" s="342" t="s">
        <v>112</v>
      </c>
      <c r="C12" s="342"/>
      <c r="D12" s="342"/>
      <c r="E12" s="342"/>
      <c r="F12" s="342"/>
      <c r="G12" s="342"/>
      <c r="H12" s="342"/>
      <c r="I12" s="342"/>
      <c r="J12" s="342"/>
      <c r="K12" s="61"/>
      <c r="L12" s="61"/>
      <c r="M12" s="37"/>
      <c r="N12" s="37"/>
      <c r="O12" s="84"/>
      <c r="P12" s="84"/>
      <c r="Q12" s="84"/>
      <c r="R12" s="84"/>
      <c r="S12" s="84"/>
      <c r="T12" s="84"/>
      <c r="U12" s="84"/>
      <c r="V12" s="84"/>
    </row>
    <row r="13" spans="2:22" s="38" customFormat="1" ht="6" customHeight="1" x14ac:dyDescent="0.35">
      <c r="B13" s="76"/>
      <c r="C13" s="83"/>
      <c r="D13" s="83"/>
      <c r="E13" s="83"/>
      <c r="F13" s="83"/>
      <c r="G13" s="83"/>
      <c r="H13" s="83"/>
      <c r="I13" s="83"/>
      <c r="J13" s="83"/>
      <c r="K13" s="61"/>
      <c r="L13" s="61"/>
      <c r="M13" s="37"/>
      <c r="N13" s="37"/>
      <c r="O13" s="84"/>
      <c r="P13" s="84"/>
      <c r="Q13" s="84"/>
      <c r="R13" s="84"/>
      <c r="S13" s="84"/>
      <c r="T13" s="84"/>
      <c r="U13" s="84"/>
      <c r="V13" s="84"/>
    </row>
    <row r="14" spans="2:22" s="38" customFormat="1" ht="103.15" customHeight="1" x14ac:dyDescent="0.35">
      <c r="B14" s="100" t="s">
        <v>615</v>
      </c>
      <c r="C14" s="100" t="s">
        <v>617</v>
      </c>
      <c r="D14" s="100" t="s">
        <v>505</v>
      </c>
      <c r="E14" s="100" t="s">
        <v>506</v>
      </c>
      <c r="F14" s="100" t="s">
        <v>618</v>
      </c>
      <c r="G14" s="133" t="s">
        <v>34</v>
      </c>
      <c r="K14" s="37"/>
      <c r="L14" s="43"/>
      <c r="M14" s="37"/>
      <c r="N14" s="37"/>
      <c r="O14" s="37"/>
      <c r="P14" s="37"/>
      <c r="Q14" s="37"/>
      <c r="R14" s="37"/>
      <c r="S14" s="37"/>
      <c r="T14" s="37"/>
      <c r="U14" s="37"/>
      <c r="V14" s="37"/>
    </row>
    <row r="15" spans="2:22" s="38" customFormat="1" x14ac:dyDescent="0.35">
      <c r="B15" s="144"/>
      <c r="C15" s="141"/>
      <c r="D15" s="141"/>
      <c r="E15" s="249" t="str">
        <f>+IF(D15="","",IF(D15="A granel, amb caixes","Matèria orgànica","Resta corregit*"))</f>
        <v/>
      </c>
      <c r="F15" s="312">
        <f>+IF(D15="",0,IF(E15="Matèria orgànica",$D$50,IF(E15="Resta corregit*",$D$53,"consulta OCCC")))</f>
        <v>0</v>
      </c>
      <c r="G15" s="142">
        <f t="shared" ref="G15:G24" si="0">+C15*F15/1000</f>
        <v>0</v>
      </c>
      <c r="K15" s="37"/>
      <c r="L15" s="43"/>
      <c r="M15" s="37"/>
      <c r="N15" s="37"/>
      <c r="O15" s="37"/>
      <c r="P15" s="37"/>
      <c r="Q15" s="37"/>
      <c r="R15" s="37"/>
      <c r="S15" s="37"/>
      <c r="T15" s="37"/>
      <c r="U15" s="37"/>
      <c r="V15" s="37"/>
    </row>
    <row r="16" spans="2:22" s="38" customFormat="1" x14ac:dyDescent="0.35">
      <c r="B16" s="144"/>
      <c r="C16" s="141"/>
      <c r="D16" s="141"/>
      <c r="E16" s="249" t="str">
        <f t="shared" ref="E16:E24" si="1">+IF(D16="","",IF(D16="A granel, amb caixes","Matèria orgànica","Resta corregit*"))</f>
        <v/>
      </c>
      <c r="F16" s="312">
        <f t="shared" ref="F16:F24" si="2">+IF(D16="",0,IF(E16="Matèria orgànica",$D$50,IF(E16="Resta corregit*",$D$53,"consulta OCCC")))</f>
        <v>0</v>
      </c>
      <c r="G16" s="142">
        <f t="shared" si="0"/>
        <v>0</v>
      </c>
      <c r="K16" s="37"/>
      <c r="L16" s="43"/>
      <c r="M16" s="37"/>
      <c r="N16" s="37"/>
      <c r="O16" s="37"/>
      <c r="P16" s="37"/>
      <c r="Q16" s="37"/>
      <c r="R16" s="37"/>
      <c r="S16" s="37"/>
      <c r="T16" s="37"/>
      <c r="U16" s="37"/>
      <c r="V16" s="37"/>
    </row>
    <row r="17" spans="1:135" x14ac:dyDescent="0.35">
      <c r="B17" s="144"/>
      <c r="C17" s="141"/>
      <c r="D17" s="141"/>
      <c r="E17" s="249" t="str">
        <f t="shared" si="1"/>
        <v/>
      </c>
      <c r="F17" s="312">
        <f t="shared" si="2"/>
        <v>0</v>
      </c>
      <c r="G17" s="142">
        <f t="shared" si="0"/>
        <v>0</v>
      </c>
      <c r="L17" s="43"/>
    </row>
    <row r="18" spans="1:135" x14ac:dyDescent="0.35">
      <c r="B18" s="144"/>
      <c r="C18" s="141"/>
      <c r="D18" s="141"/>
      <c r="E18" s="249" t="str">
        <f t="shared" si="1"/>
        <v/>
      </c>
      <c r="F18" s="312">
        <f t="shared" si="2"/>
        <v>0</v>
      </c>
      <c r="G18" s="142">
        <f t="shared" si="0"/>
        <v>0</v>
      </c>
      <c r="L18" s="43"/>
    </row>
    <row r="19" spans="1:135" x14ac:dyDescent="0.35">
      <c r="B19" s="144"/>
      <c r="C19" s="141"/>
      <c r="D19" s="141"/>
      <c r="E19" s="249" t="str">
        <f t="shared" si="1"/>
        <v/>
      </c>
      <c r="F19" s="312">
        <f t="shared" si="2"/>
        <v>0</v>
      </c>
      <c r="G19" s="142">
        <f t="shared" si="0"/>
        <v>0</v>
      </c>
      <c r="L19" s="43"/>
    </row>
    <row r="20" spans="1:135" x14ac:dyDescent="0.35">
      <c r="B20" s="216"/>
      <c r="C20" s="141"/>
      <c r="D20" s="141"/>
      <c r="E20" s="249" t="str">
        <f t="shared" si="1"/>
        <v/>
      </c>
      <c r="F20" s="312">
        <f t="shared" si="2"/>
        <v>0</v>
      </c>
      <c r="G20" s="142">
        <f t="shared" si="0"/>
        <v>0</v>
      </c>
      <c r="K20" s="53"/>
      <c r="L20" s="43"/>
    </row>
    <row r="21" spans="1:135" x14ac:dyDescent="0.35">
      <c r="B21" s="144"/>
      <c r="C21" s="141"/>
      <c r="D21" s="141"/>
      <c r="E21" s="249" t="str">
        <f t="shared" si="1"/>
        <v/>
      </c>
      <c r="F21" s="312">
        <f t="shared" si="2"/>
        <v>0</v>
      </c>
      <c r="G21" s="142">
        <f t="shared" si="0"/>
        <v>0</v>
      </c>
      <c r="K21" s="53"/>
      <c r="L21" s="43"/>
    </row>
    <row r="22" spans="1:135" x14ac:dyDescent="0.35">
      <c r="B22" s="144"/>
      <c r="C22" s="141"/>
      <c r="D22" s="141"/>
      <c r="E22" s="249" t="str">
        <f t="shared" si="1"/>
        <v/>
      </c>
      <c r="F22" s="312">
        <f t="shared" si="2"/>
        <v>0</v>
      </c>
      <c r="G22" s="142">
        <f t="shared" si="0"/>
        <v>0</v>
      </c>
      <c r="K22" s="53"/>
      <c r="L22" s="43"/>
    </row>
    <row r="23" spans="1:135" x14ac:dyDescent="0.35">
      <c r="B23" s="144"/>
      <c r="C23" s="141"/>
      <c r="D23" s="141"/>
      <c r="E23" s="249" t="str">
        <f t="shared" si="1"/>
        <v/>
      </c>
      <c r="F23" s="312">
        <f t="shared" si="2"/>
        <v>0</v>
      </c>
      <c r="G23" s="142">
        <f t="shared" si="0"/>
        <v>0</v>
      </c>
      <c r="K23" s="53"/>
      <c r="L23" s="43"/>
    </row>
    <row r="24" spans="1:135" x14ac:dyDescent="0.35">
      <c r="B24" s="144"/>
      <c r="C24" s="141"/>
      <c r="D24" s="141"/>
      <c r="E24" s="249" t="str">
        <f t="shared" si="1"/>
        <v/>
      </c>
      <c r="F24" s="312">
        <f t="shared" si="2"/>
        <v>0</v>
      </c>
      <c r="G24" s="142">
        <f t="shared" si="0"/>
        <v>0</v>
      </c>
      <c r="K24" s="53"/>
      <c r="L24" s="43"/>
    </row>
    <row r="25" spans="1:135" s="73" customFormat="1" ht="70.150000000000006" customHeight="1" x14ac:dyDescent="0.35">
      <c r="A25" s="72"/>
      <c r="B25" s="138" t="s">
        <v>616</v>
      </c>
      <c r="C25" s="139">
        <f>SUM(C15:C24)</f>
        <v>0</v>
      </c>
      <c r="D25" s="160"/>
      <c r="E25" s="160"/>
      <c r="F25" s="145" t="s">
        <v>105</v>
      </c>
      <c r="G25" s="140">
        <f>SUM(G15:G24)</f>
        <v>0</v>
      </c>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row>
    <row r="26" spans="1:135" s="73" customFormat="1" ht="115" x14ac:dyDescent="0.35">
      <c r="A26" s="72"/>
      <c r="B26" s="132" t="s">
        <v>103</v>
      </c>
      <c r="C26" s="156"/>
      <c r="D26" s="146"/>
      <c r="E26" s="198" t="s">
        <v>513</v>
      </c>
      <c r="G26" s="146"/>
      <c r="I26" s="143"/>
      <c r="J26"/>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c r="EA26" s="72"/>
      <c r="EB26" s="72"/>
      <c r="EC26" s="72"/>
      <c r="ED26" s="72"/>
      <c r="EE26" s="72"/>
    </row>
    <row r="27" spans="1:135" ht="15" x14ac:dyDescent="0.35">
      <c r="C27" s="37"/>
      <c r="D27" s="146"/>
      <c r="E27" s="147"/>
      <c r="F27" s="146"/>
      <c r="G27" s="148"/>
      <c r="H27" s="146"/>
      <c r="I27" s="149"/>
    </row>
    <row r="28" spans="1:135" ht="15" x14ac:dyDescent="0.35">
      <c r="C28" s="37"/>
      <c r="D28" s="146"/>
      <c r="E28" s="147"/>
      <c r="F28" s="146"/>
      <c r="G28" s="148"/>
      <c r="H28" s="146"/>
      <c r="I28" s="149"/>
    </row>
    <row r="29" spans="1:135" x14ac:dyDescent="0.35">
      <c r="C29" s="37"/>
      <c r="D29" s="37"/>
      <c r="H29" s="37"/>
    </row>
    <row r="30" spans="1:135" x14ac:dyDescent="0.35">
      <c r="A30" s="38"/>
      <c r="B30" s="65" t="s">
        <v>20</v>
      </c>
      <c r="C30" s="37"/>
      <c r="D30" s="37"/>
      <c r="E30" s="65"/>
      <c r="F30" s="65"/>
      <c r="G30" s="65"/>
      <c r="H30" s="37"/>
      <c r="I30" s="37"/>
      <c r="J30" s="43"/>
      <c r="K30" s="43"/>
      <c r="L30" s="43"/>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row>
    <row r="31" spans="1:135" x14ac:dyDescent="0.35">
      <c r="A31" s="38"/>
      <c r="B31" s="344"/>
      <c r="C31" s="345"/>
      <c r="D31" s="345"/>
      <c r="E31" s="345"/>
      <c r="F31" s="345"/>
      <c r="G31" s="345"/>
      <c r="H31" s="345"/>
      <c r="I31" s="345"/>
      <c r="J31" s="345"/>
      <c r="K31" s="346"/>
      <c r="L31" s="66"/>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row>
    <row r="32" spans="1:135" x14ac:dyDescent="0.35">
      <c r="A32" s="38"/>
      <c r="B32" s="347"/>
      <c r="C32" s="348"/>
      <c r="D32" s="348"/>
      <c r="E32" s="348"/>
      <c r="F32" s="348"/>
      <c r="G32" s="348"/>
      <c r="H32" s="348"/>
      <c r="I32" s="348"/>
      <c r="J32" s="348"/>
      <c r="K32" s="349"/>
      <c r="L32" s="66"/>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row>
    <row r="33" spans="1:135" x14ac:dyDescent="0.35">
      <c r="A33" s="38"/>
      <c r="B33" s="347"/>
      <c r="C33" s="348"/>
      <c r="D33" s="348"/>
      <c r="E33" s="348"/>
      <c r="F33" s="348"/>
      <c r="G33" s="348"/>
      <c r="H33" s="348"/>
      <c r="I33" s="348"/>
      <c r="J33" s="348"/>
      <c r="K33" s="349"/>
      <c r="L33" s="66"/>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row>
    <row r="34" spans="1:135" x14ac:dyDescent="0.35">
      <c r="A34" s="38"/>
      <c r="B34" s="347"/>
      <c r="C34" s="348"/>
      <c r="D34" s="348"/>
      <c r="E34" s="348"/>
      <c r="F34" s="348"/>
      <c r="G34" s="348"/>
      <c r="H34" s="348"/>
      <c r="I34" s="348"/>
      <c r="J34" s="348"/>
      <c r="K34" s="349"/>
      <c r="L34" s="66"/>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row>
    <row r="35" spans="1:135" x14ac:dyDescent="0.35">
      <c r="A35" s="38"/>
      <c r="B35" s="347"/>
      <c r="C35" s="348"/>
      <c r="D35" s="348"/>
      <c r="E35" s="348"/>
      <c r="F35" s="348"/>
      <c r="G35" s="348"/>
      <c r="H35" s="348"/>
      <c r="I35" s="348"/>
      <c r="J35" s="348"/>
      <c r="K35" s="349"/>
      <c r="L35" s="66"/>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row>
    <row r="36" spans="1:135" x14ac:dyDescent="0.35">
      <c r="A36" s="38"/>
      <c r="B36" s="347"/>
      <c r="C36" s="348"/>
      <c r="D36" s="348"/>
      <c r="E36" s="348"/>
      <c r="F36" s="348"/>
      <c r="G36" s="348"/>
      <c r="H36" s="348"/>
      <c r="I36" s="348"/>
      <c r="J36" s="348"/>
      <c r="K36" s="349"/>
      <c r="L36" s="66"/>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row>
    <row r="37" spans="1:135" x14ac:dyDescent="0.35">
      <c r="A37" s="38"/>
      <c r="B37" s="347"/>
      <c r="C37" s="348"/>
      <c r="D37" s="348"/>
      <c r="E37" s="348"/>
      <c r="F37" s="348"/>
      <c r="G37" s="348"/>
      <c r="H37" s="348"/>
      <c r="I37" s="348"/>
      <c r="J37" s="348"/>
      <c r="K37" s="349"/>
      <c r="L37" s="66"/>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row>
    <row r="38" spans="1:135" x14ac:dyDescent="0.35">
      <c r="A38" s="38"/>
      <c r="B38" s="347"/>
      <c r="C38" s="348"/>
      <c r="D38" s="348"/>
      <c r="E38" s="348"/>
      <c r="F38" s="348"/>
      <c r="G38" s="348"/>
      <c r="H38" s="348"/>
      <c r="I38" s="348"/>
      <c r="J38" s="348"/>
      <c r="K38" s="349"/>
      <c r="L38" s="66"/>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row>
    <row r="39" spans="1:135" x14ac:dyDescent="0.35">
      <c r="A39" s="38"/>
      <c r="B39" s="350"/>
      <c r="C39" s="351"/>
      <c r="D39" s="351"/>
      <c r="E39" s="351"/>
      <c r="F39" s="351"/>
      <c r="G39" s="351"/>
      <c r="H39" s="351"/>
      <c r="I39" s="351"/>
      <c r="J39" s="351"/>
      <c r="K39" s="352"/>
      <c r="L39" s="66"/>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row>
    <row r="40" spans="1:135" x14ac:dyDescent="0.35">
      <c r="A40" s="38"/>
      <c r="B40" s="82"/>
      <c r="C40" s="82"/>
      <c r="D40" s="82"/>
      <c r="E40" s="82"/>
      <c r="F40" s="82"/>
      <c r="G40" s="82"/>
      <c r="H40" s="82"/>
      <c r="I40" s="82"/>
      <c r="J40" s="66"/>
      <c r="K40" s="66"/>
      <c r="L40" s="66"/>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row>
    <row r="41" spans="1:135" ht="15.65" hidden="1" customHeight="1" x14ac:dyDescent="0.35">
      <c r="A41" s="67" t="s">
        <v>40</v>
      </c>
      <c r="B41" s="68"/>
      <c r="E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row>
    <row r="42" spans="1:135" ht="15.65" hidden="1" customHeight="1" x14ac:dyDescent="0.35">
      <c r="A42" s="37" t="s">
        <v>41</v>
      </c>
      <c r="E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row>
    <row r="43" spans="1:135" ht="15.65" hidden="1" customHeight="1" x14ac:dyDescent="0.35">
      <c r="A43" s="37" t="s">
        <v>22</v>
      </c>
      <c r="E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row>
    <row r="44" spans="1:135" ht="15.65" customHeight="1" x14ac:dyDescent="0.35">
      <c r="A44" s="38"/>
      <c r="E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row>
    <row r="46" spans="1:135" ht="24" customHeight="1" x14ac:dyDescent="0.45">
      <c r="B46" s="297" t="s">
        <v>636</v>
      </c>
    </row>
    <row r="48" spans="1:135" ht="34.5" customHeight="1" x14ac:dyDescent="0.35">
      <c r="C48" s="151" t="s">
        <v>1</v>
      </c>
      <c r="D48" s="151" t="s">
        <v>90</v>
      </c>
      <c r="E48" s="161"/>
      <c r="F48" s="162"/>
      <c r="G48" s="162"/>
    </row>
    <row r="49" spans="2:11" s="38" customFormat="1" ht="28.5" customHeight="1" x14ac:dyDescent="0.35">
      <c r="B49" s="231" t="s">
        <v>501</v>
      </c>
      <c r="C49" s="232" t="s">
        <v>4</v>
      </c>
      <c r="D49" s="324">
        <f>349.78/1000</f>
        <v>0.34977999999999998</v>
      </c>
      <c r="E49" s="187"/>
      <c r="F49" s="316"/>
      <c r="G49" s="163"/>
    </row>
    <row r="50" spans="2:11" s="38" customFormat="1" ht="20.25" customHeight="1" x14ac:dyDescent="0.35">
      <c r="B50" s="231" t="s">
        <v>500</v>
      </c>
      <c r="C50" s="232" t="s">
        <v>4</v>
      </c>
      <c r="D50" s="324">
        <f>309.12/1000</f>
        <v>0.30912000000000001</v>
      </c>
      <c r="E50" s="187"/>
      <c r="F50" s="316"/>
      <c r="G50" s="37"/>
    </row>
    <row r="51" spans="2:11" s="38" customFormat="1" ht="27" customHeight="1" x14ac:dyDescent="0.35">
      <c r="B51" s="231" t="s">
        <v>511</v>
      </c>
      <c r="C51" s="232" t="s">
        <v>4</v>
      </c>
      <c r="D51" s="324">
        <f>574.51/1000</f>
        <v>0.57450999999999997</v>
      </c>
      <c r="E51" s="187"/>
      <c r="F51" s="316"/>
      <c r="G51" s="37"/>
    </row>
    <row r="52" spans="2:11" s="38" customFormat="1" x14ac:dyDescent="0.35">
      <c r="B52" s="231" t="s">
        <v>509</v>
      </c>
      <c r="C52" s="232" t="s">
        <v>4</v>
      </c>
      <c r="D52" s="324">
        <f>562.07/1000</f>
        <v>0.56207000000000007</v>
      </c>
      <c r="E52" s="187"/>
      <c r="F52" s="316"/>
      <c r="G52" s="37"/>
    </row>
    <row r="53" spans="2:11" s="38" customFormat="1" ht="55.15" customHeight="1" x14ac:dyDescent="0.35">
      <c r="B53" s="231" t="s">
        <v>510</v>
      </c>
      <c r="C53" s="232" t="s">
        <v>4</v>
      </c>
      <c r="D53" s="324">
        <f>0.7*D52+0.3*D50</f>
        <v>0.48618500000000003</v>
      </c>
      <c r="E53" s="317"/>
      <c r="F53" s="162"/>
      <c r="G53" s="37"/>
    </row>
    <row r="55" spans="2:11" x14ac:dyDescent="0.35">
      <c r="B55" s="230" t="s">
        <v>623</v>
      </c>
    </row>
    <row r="56" spans="2:11" ht="103.9" customHeight="1" x14ac:dyDescent="0.35">
      <c r="B56" s="341" t="s">
        <v>632</v>
      </c>
      <c r="C56" s="341"/>
      <c r="D56" s="341"/>
      <c r="E56" s="341"/>
      <c r="F56" s="341"/>
      <c r="G56" s="341"/>
      <c r="H56" s="341"/>
      <c r="I56" s="341"/>
      <c r="J56" s="341"/>
      <c r="K56" s="341"/>
    </row>
    <row r="943" spans="1:135" ht="39.75" customHeight="1" x14ac:dyDescent="0.35">
      <c r="A943" s="38"/>
      <c r="B943" s="38"/>
      <c r="E943" s="38"/>
      <c r="F943" s="38"/>
      <c r="G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c r="BC943" s="38"/>
      <c r="BD943" s="38"/>
      <c r="BE943" s="38"/>
      <c r="BF943" s="38"/>
      <c r="BG943" s="38"/>
      <c r="BH943" s="38"/>
      <c r="BI943" s="38"/>
      <c r="BJ943" s="38"/>
      <c r="BK943" s="38"/>
      <c r="BL943" s="38"/>
      <c r="BM943" s="38"/>
      <c r="BN943" s="38"/>
      <c r="BO943" s="38"/>
      <c r="BP943" s="38"/>
      <c r="BQ943" s="38"/>
      <c r="BR943" s="38"/>
      <c r="BS943" s="38"/>
      <c r="BT943" s="38"/>
      <c r="BU943" s="38"/>
      <c r="BV943" s="38"/>
      <c r="BW943" s="38"/>
      <c r="BX943" s="38"/>
      <c r="BY943" s="38"/>
      <c r="BZ943" s="38"/>
      <c r="CA943" s="38"/>
      <c r="CB943" s="38"/>
      <c r="CC943" s="38"/>
      <c r="CD943" s="38"/>
      <c r="CE943" s="38"/>
      <c r="CF943" s="38"/>
      <c r="CG943" s="38"/>
      <c r="CH943" s="38"/>
      <c r="CI943" s="38"/>
      <c r="CJ943" s="38"/>
      <c r="CK943" s="38"/>
      <c r="CL943" s="38"/>
      <c r="CM943" s="38"/>
      <c r="CN943" s="38"/>
      <c r="CO943" s="38"/>
      <c r="CP943" s="38"/>
      <c r="CQ943" s="38"/>
      <c r="CR943" s="38"/>
      <c r="CS943" s="38"/>
      <c r="CT943" s="38"/>
      <c r="CU943" s="38"/>
      <c r="CV943" s="38"/>
      <c r="CW943" s="38"/>
      <c r="CX943" s="38"/>
      <c r="CY943" s="38"/>
      <c r="CZ943" s="38"/>
      <c r="DA943" s="38"/>
      <c r="DB943" s="38"/>
      <c r="DC943" s="38"/>
      <c r="DD943" s="38"/>
      <c r="DE943" s="38"/>
      <c r="DF943" s="38"/>
      <c r="DG943" s="38"/>
      <c r="DH943" s="38"/>
      <c r="DI943" s="38"/>
      <c r="DJ943" s="38"/>
      <c r="DK943" s="38"/>
      <c r="DL943" s="38"/>
      <c r="DM943" s="38"/>
      <c r="DN943" s="38"/>
      <c r="DO943" s="38"/>
      <c r="DP943" s="38"/>
      <c r="DQ943" s="38"/>
      <c r="DR943" s="38"/>
      <c r="DS943" s="38"/>
      <c r="DT943" s="38"/>
      <c r="DU943" s="38"/>
      <c r="DV943" s="38"/>
      <c r="DW943" s="38"/>
      <c r="DX943" s="38"/>
      <c r="DY943" s="38"/>
      <c r="DZ943" s="38"/>
      <c r="EA943" s="38"/>
      <c r="EB943" s="38"/>
      <c r="EC943" s="38"/>
      <c r="ED943" s="38"/>
      <c r="EE943" s="38"/>
    </row>
    <row r="948" spans="1:135" x14ac:dyDescent="0.35">
      <c r="C948" s="37"/>
      <c r="D948" s="37"/>
      <c r="H948" s="37"/>
      <c r="I948" s="37"/>
      <c r="J948" s="37"/>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c r="BC948" s="38"/>
      <c r="BD948" s="38"/>
      <c r="BE948" s="38"/>
      <c r="BF948" s="38"/>
      <c r="BG948" s="38"/>
      <c r="BH948" s="38"/>
      <c r="BI948" s="38"/>
      <c r="BJ948" s="38"/>
      <c r="BK948" s="38"/>
      <c r="BL948" s="38"/>
      <c r="BM948" s="38"/>
      <c r="BN948" s="38"/>
      <c r="BO948" s="38"/>
      <c r="BP948" s="38"/>
      <c r="BQ948" s="38"/>
      <c r="BR948" s="38"/>
      <c r="BS948" s="38"/>
      <c r="BT948" s="38"/>
      <c r="BU948" s="38"/>
      <c r="BV948" s="38"/>
      <c r="BW948" s="38"/>
      <c r="BX948" s="38"/>
      <c r="BY948" s="38"/>
      <c r="BZ948" s="38"/>
      <c r="CA948" s="38"/>
      <c r="CB948" s="38"/>
      <c r="CC948" s="38"/>
      <c r="CD948" s="38"/>
      <c r="CE948" s="38"/>
      <c r="CF948" s="38"/>
      <c r="CG948" s="38"/>
      <c r="CH948" s="38"/>
      <c r="CI948" s="38"/>
      <c r="CJ948" s="38"/>
      <c r="CK948" s="38"/>
      <c r="CL948" s="38"/>
      <c r="CM948" s="38"/>
      <c r="CN948" s="38"/>
      <c r="CO948" s="38"/>
      <c r="CP948" s="38"/>
      <c r="CQ948" s="38"/>
      <c r="CR948" s="38"/>
      <c r="CS948" s="38"/>
      <c r="CT948" s="38"/>
      <c r="CU948" s="38"/>
      <c r="CV948" s="38"/>
      <c r="CW948" s="38"/>
      <c r="CX948" s="38"/>
      <c r="CY948" s="38"/>
      <c r="CZ948" s="38"/>
      <c r="DA948" s="38"/>
      <c r="DB948" s="38"/>
      <c r="DC948" s="38"/>
      <c r="DD948" s="38"/>
      <c r="DE948" s="38"/>
      <c r="DF948" s="38"/>
      <c r="DG948" s="38"/>
      <c r="DH948" s="38"/>
      <c r="DI948" s="38"/>
      <c r="DJ948" s="38"/>
      <c r="DK948" s="38"/>
      <c r="DL948" s="38"/>
      <c r="DM948" s="38"/>
      <c r="DN948" s="38"/>
      <c r="DO948" s="38"/>
      <c r="DP948" s="38"/>
      <c r="DQ948" s="38"/>
      <c r="DR948" s="38"/>
      <c r="DS948" s="38"/>
      <c r="DT948" s="38"/>
      <c r="DU948" s="38"/>
      <c r="DV948" s="38"/>
      <c r="DW948" s="38"/>
      <c r="DX948" s="38"/>
      <c r="DY948" s="38"/>
      <c r="DZ948" s="38"/>
      <c r="EA948" s="38"/>
      <c r="EB948" s="38"/>
      <c r="EC948" s="38"/>
      <c r="ED948" s="38"/>
      <c r="EE948" s="38"/>
    </row>
    <row r="949" spans="1:135" x14ac:dyDescent="0.35">
      <c r="C949" s="37"/>
      <c r="D949" s="37"/>
      <c r="H949" s="37"/>
      <c r="I949" s="37"/>
      <c r="J949" s="37"/>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c r="BC949" s="38"/>
      <c r="BD949" s="38"/>
      <c r="BE949" s="38"/>
      <c r="BF949" s="38"/>
      <c r="BG949" s="38"/>
      <c r="BH949" s="38"/>
      <c r="BI949" s="38"/>
      <c r="BJ949" s="38"/>
      <c r="BK949" s="38"/>
      <c r="BL949" s="38"/>
      <c r="BM949" s="38"/>
      <c r="BN949" s="38"/>
      <c r="BO949" s="38"/>
      <c r="BP949" s="38"/>
      <c r="BQ949" s="38"/>
      <c r="BR949" s="38"/>
      <c r="BS949" s="38"/>
      <c r="BT949" s="38"/>
      <c r="BU949" s="38"/>
      <c r="BV949" s="38"/>
      <c r="BW949" s="38"/>
      <c r="BX949" s="38"/>
      <c r="BY949" s="38"/>
      <c r="BZ949" s="38"/>
      <c r="CA949" s="38"/>
      <c r="CB949" s="38"/>
      <c r="CC949" s="38"/>
      <c r="CD949" s="38"/>
      <c r="CE949" s="38"/>
      <c r="CF949" s="38"/>
      <c r="CG949" s="38"/>
      <c r="CH949" s="38"/>
      <c r="CI949" s="38"/>
      <c r="CJ949" s="38"/>
      <c r="CK949" s="38"/>
      <c r="CL949" s="38"/>
      <c r="CM949" s="38"/>
      <c r="CN949" s="38"/>
      <c r="CO949" s="38"/>
      <c r="CP949" s="38"/>
      <c r="CQ949" s="38"/>
      <c r="CR949" s="38"/>
      <c r="CS949" s="38"/>
      <c r="CT949" s="38"/>
      <c r="CU949" s="38"/>
      <c r="CV949" s="38"/>
      <c r="CW949" s="38"/>
      <c r="CX949" s="38"/>
      <c r="CY949" s="38"/>
      <c r="CZ949" s="38"/>
      <c r="DA949" s="38"/>
      <c r="DB949" s="38"/>
      <c r="DC949" s="38"/>
      <c r="DD949" s="38"/>
      <c r="DE949" s="38"/>
      <c r="DF949" s="38"/>
      <c r="DG949" s="38"/>
      <c r="DH949" s="38"/>
      <c r="DI949" s="38"/>
      <c r="DJ949" s="38"/>
      <c r="DK949" s="38"/>
      <c r="DL949" s="38"/>
      <c r="DM949" s="38"/>
      <c r="DN949" s="38"/>
      <c r="DO949" s="38"/>
      <c r="DP949" s="38"/>
      <c r="DQ949" s="38"/>
      <c r="DR949" s="38"/>
      <c r="DS949" s="38"/>
      <c r="DT949" s="38"/>
      <c r="DU949" s="38"/>
      <c r="DV949" s="38"/>
      <c r="DW949" s="38"/>
      <c r="DX949" s="38"/>
      <c r="DY949" s="38"/>
      <c r="DZ949" s="38"/>
      <c r="EA949" s="38"/>
      <c r="EB949" s="38"/>
      <c r="EC949" s="38"/>
      <c r="ED949" s="38"/>
      <c r="EE949" s="38"/>
    </row>
    <row r="950" spans="1:135" x14ac:dyDescent="0.35">
      <c r="C950" s="37"/>
      <c r="D950" s="37"/>
      <c r="H950" s="37"/>
      <c r="I950" s="37"/>
      <c r="J950" s="37"/>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c r="BC950" s="38"/>
      <c r="BD950" s="38"/>
      <c r="BE950" s="38"/>
      <c r="BF950" s="38"/>
      <c r="BG950" s="38"/>
      <c r="BH950" s="38"/>
      <c r="BI950" s="38"/>
      <c r="BJ950" s="38"/>
      <c r="BK950" s="38"/>
      <c r="BL950" s="38"/>
      <c r="BM950" s="38"/>
      <c r="BN950" s="38"/>
      <c r="BO950" s="38"/>
      <c r="BP950" s="38"/>
      <c r="BQ950" s="38"/>
      <c r="BR950" s="38"/>
      <c r="BS950" s="38"/>
      <c r="BT950" s="38"/>
      <c r="BU950" s="38"/>
      <c r="BV950" s="38"/>
      <c r="BW950" s="38"/>
      <c r="BX950" s="38"/>
      <c r="BY950" s="38"/>
      <c r="BZ950" s="38"/>
      <c r="CA950" s="38"/>
      <c r="CB950" s="38"/>
      <c r="CC950" s="38"/>
      <c r="CD950" s="38"/>
      <c r="CE950" s="38"/>
      <c r="CF950" s="38"/>
      <c r="CG950" s="38"/>
      <c r="CH950" s="38"/>
      <c r="CI950" s="38"/>
      <c r="CJ950" s="38"/>
      <c r="CK950" s="38"/>
      <c r="CL950" s="38"/>
      <c r="CM950" s="38"/>
      <c r="CN950" s="38"/>
      <c r="CO950" s="38"/>
      <c r="CP950" s="38"/>
      <c r="CQ950" s="38"/>
      <c r="CR950" s="38"/>
      <c r="CS950" s="38"/>
      <c r="CT950" s="38"/>
      <c r="CU950" s="38"/>
      <c r="CV950" s="38"/>
      <c r="CW950" s="38"/>
      <c r="CX950" s="38"/>
      <c r="CY950" s="38"/>
      <c r="CZ950" s="38"/>
      <c r="DA950" s="38"/>
      <c r="DB950" s="38"/>
      <c r="DC950" s="38"/>
      <c r="DD950" s="38"/>
      <c r="DE950" s="38"/>
      <c r="DF950" s="38"/>
      <c r="DG950" s="38"/>
      <c r="DH950" s="38"/>
      <c r="DI950" s="38"/>
      <c r="DJ950" s="38"/>
      <c r="DK950" s="38"/>
      <c r="DL950" s="38"/>
      <c r="DM950" s="38"/>
      <c r="DN950" s="38"/>
      <c r="DO950" s="38"/>
      <c r="DP950" s="38"/>
      <c r="DQ950" s="38"/>
      <c r="DR950" s="38"/>
      <c r="DS950" s="38"/>
      <c r="DT950" s="38"/>
      <c r="DU950" s="38"/>
      <c r="DV950" s="38"/>
      <c r="DW950" s="38"/>
      <c r="DX950" s="38"/>
      <c r="DY950" s="38"/>
      <c r="DZ950" s="38"/>
      <c r="EA950" s="38"/>
      <c r="EB950" s="38"/>
      <c r="EC950" s="38"/>
      <c r="ED950" s="38"/>
      <c r="EE950" s="38"/>
    </row>
    <row r="951" spans="1:135" x14ac:dyDescent="0.35">
      <c r="A951" s="38"/>
      <c r="B951" s="38"/>
      <c r="E951" s="38"/>
      <c r="F951" s="38"/>
      <c r="G951" s="38"/>
      <c r="H951" s="37"/>
      <c r="I951" s="37"/>
      <c r="J951" s="37"/>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c r="BC951" s="38"/>
      <c r="BD951" s="38"/>
      <c r="BE951" s="38"/>
      <c r="BF951" s="38"/>
      <c r="BG951" s="38"/>
      <c r="BH951" s="38"/>
      <c r="BI951" s="38"/>
      <c r="BJ951" s="38"/>
      <c r="BK951" s="38"/>
      <c r="BL951" s="38"/>
      <c r="BM951" s="38"/>
      <c r="BN951" s="38"/>
      <c r="BO951" s="38"/>
      <c r="BP951" s="38"/>
      <c r="BQ951" s="38"/>
      <c r="BR951" s="38"/>
      <c r="BS951" s="38"/>
      <c r="BT951" s="38"/>
      <c r="BU951" s="38"/>
      <c r="BV951" s="38"/>
      <c r="BW951" s="38"/>
      <c r="BX951" s="38"/>
      <c r="BY951" s="38"/>
      <c r="BZ951" s="38"/>
      <c r="CA951" s="38"/>
      <c r="CB951" s="38"/>
      <c r="CC951" s="38"/>
      <c r="CD951" s="38"/>
      <c r="CE951" s="38"/>
      <c r="CF951" s="38"/>
      <c r="CG951" s="38"/>
      <c r="CH951" s="38"/>
      <c r="CI951" s="38"/>
      <c r="CJ951" s="38"/>
      <c r="CK951" s="38"/>
      <c r="CL951" s="38"/>
      <c r="CM951" s="38"/>
      <c r="CN951" s="38"/>
      <c r="CO951" s="38"/>
      <c r="CP951" s="38"/>
      <c r="CQ951" s="38"/>
      <c r="CR951" s="38"/>
      <c r="CS951" s="38"/>
      <c r="CT951" s="38"/>
      <c r="CU951" s="38"/>
      <c r="CV951" s="38"/>
      <c r="CW951" s="38"/>
      <c r="CX951" s="38"/>
      <c r="CY951" s="38"/>
      <c r="CZ951" s="38"/>
      <c r="DA951" s="38"/>
      <c r="DB951" s="38"/>
      <c r="DC951" s="38"/>
      <c r="DD951" s="38"/>
      <c r="DE951" s="38"/>
      <c r="DF951" s="38"/>
      <c r="DG951" s="38"/>
      <c r="DH951" s="38"/>
      <c r="DI951" s="38"/>
      <c r="DJ951" s="38"/>
      <c r="DK951" s="38"/>
      <c r="DL951" s="38"/>
      <c r="DM951" s="38"/>
      <c r="DN951" s="38"/>
      <c r="DO951" s="38"/>
      <c r="DP951" s="38"/>
      <c r="DQ951" s="38"/>
      <c r="DR951" s="38"/>
      <c r="DS951" s="38"/>
      <c r="DT951" s="38"/>
      <c r="DU951" s="38"/>
      <c r="DV951" s="38"/>
      <c r="DW951" s="38"/>
      <c r="DX951" s="38"/>
      <c r="DY951" s="38"/>
      <c r="DZ951" s="38"/>
      <c r="EA951" s="38"/>
      <c r="EB951" s="38"/>
      <c r="EC951" s="38"/>
      <c r="ED951" s="38"/>
      <c r="EE951" s="38"/>
    </row>
    <row r="952" spans="1:135" x14ac:dyDescent="0.35">
      <c r="C952" s="37"/>
      <c r="D952" s="37"/>
      <c r="H952" s="37"/>
      <c r="I952" s="37"/>
      <c r="J952" s="37"/>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c r="BC952" s="38"/>
      <c r="BD952" s="38"/>
      <c r="BE952" s="38"/>
      <c r="BF952" s="38"/>
      <c r="BG952" s="38"/>
      <c r="BH952" s="38"/>
      <c r="BI952" s="38"/>
      <c r="BJ952" s="38"/>
      <c r="BK952" s="38"/>
      <c r="BL952" s="38"/>
      <c r="BM952" s="38"/>
      <c r="BN952" s="38"/>
      <c r="BO952" s="38"/>
      <c r="BP952" s="38"/>
      <c r="BQ952" s="38"/>
      <c r="BR952" s="38"/>
      <c r="BS952" s="38"/>
      <c r="BT952" s="38"/>
      <c r="BU952" s="38"/>
      <c r="BV952" s="38"/>
      <c r="BW952" s="38"/>
      <c r="BX952" s="38"/>
      <c r="BY952" s="38"/>
      <c r="BZ952" s="38"/>
      <c r="CA952" s="38"/>
      <c r="CB952" s="38"/>
      <c r="CC952" s="38"/>
      <c r="CD952" s="38"/>
      <c r="CE952" s="38"/>
      <c r="CF952" s="38"/>
      <c r="CG952" s="38"/>
      <c r="CH952" s="38"/>
      <c r="CI952" s="38"/>
      <c r="CJ952" s="38"/>
      <c r="CK952" s="38"/>
      <c r="CL952" s="38"/>
      <c r="CM952" s="38"/>
      <c r="CN952" s="38"/>
      <c r="CO952" s="38"/>
      <c r="CP952" s="38"/>
      <c r="CQ952" s="38"/>
      <c r="CR952" s="38"/>
      <c r="CS952" s="38"/>
      <c r="CT952" s="38"/>
      <c r="CU952" s="38"/>
      <c r="CV952" s="38"/>
      <c r="CW952" s="38"/>
      <c r="CX952" s="38"/>
      <c r="CY952" s="38"/>
      <c r="CZ952" s="38"/>
      <c r="DA952" s="38"/>
      <c r="DB952" s="38"/>
      <c r="DC952" s="38"/>
      <c r="DD952" s="38"/>
      <c r="DE952" s="38"/>
      <c r="DF952" s="38"/>
      <c r="DG952" s="38"/>
      <c r="DH952" s="38"/>
      <c r="DI952" s="38"/>
      <c r="DJ952" s="38"/>
      <c r="DK952" s="38"/>
      <c r="DL952" s="38"/>
      <c r="DM952" s="38"/>
      <c r="DN952" s="38"/>
      <c r="DO952" s="38"/>
      <c r="DP952" s="38"/>
      <c r="DQ952" s="38"/>
      <c r="DR952" s="38"/>
      <c r="DS952" s="38"/>
      <c r="DT952" s="38"/>
      <c r="DU952" s="38"/>
      <c r="DV952" s="38"/>
      <c r="DW952" s="38"/>
      <c r="DX952" s="38"/>
      <c r="DY952" s="38"/>
      <c r="DZ952" s="38"/>
      <c r="EA952" s="38"/>
      <c r="EB952" s="38"/>
      <c r="EC952" s="38"/>
      <c r="ED952" s="38"/>
      <c r="EE952" s="38"/>
    </row>
    <row r="953" spans="1:135" x14ac:dyDescent="0.35">
      <c r="A953" s="38"/>
      <c r="B953" s="38"/>
      <c r="E953" s="38"/>
      <c r="F953" s="38"/>
      <c r="G953" s="38"/>
      <c r="H953" s="37"/>
      <c r="I953" s="37"/>
      <c r="J953" s="37"/>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c r="BC953" s="38"/>
      <c r="BD953" s="38"/>
      <c r="BE953" s="38"/>
      <c r="BF953" s="38"/>
      <c r="BG953" s="38"/>
      <c r="BH953" s="38"/>
      <c r="BI953" s="38"/>
      <c r="BJ953" s="38"/>
      <c r="BK953" s="38"/>
      <c r="BL953" s="38"/>
      <c r="BM953" s="38"/>
      <c r="BN953" s="38"/>
      <c r="BO953" s="38"/>
      <c r="BP953" s="38"/>
      <c r="BQ953" s="38"/>
      <c r="BR953" s="38"/>
      <c r="BS953" s="38"/>
      <c r="BT953" s="38"/>
      <c r="BU953" s="38"/>
      <c r="BV953" s="38"/>
      <c r="BW953" s="38"/>
      <c r="BX953" s="38"/>
      <c r="BY953" s="38"/>
      <c r="BZ953" s="38"/>
      <c r="CA953" s="38"/>
      <c r="CB953" s="38"/>
      <c r="CC953" s="38"/>
      <c r="CD953" s="38"/>
      <c r="CE953" s="38"/>
      <c r="CF953" s="38"/>
      <c r="CG953" s="38"/>
      <c r="CH953" s="38"/>
      <c r="CI953" s="38"/>
      <c r="CJ953" s="38"/>
      <c r="CK953" s="38"/>
      <c r="CL953" s="38"/>
      <c r="CM953" s="38"/>
      <c r="CN953" s="38"/>
      <c r="CO953" s="38"/>
      <c r="CP953" s="38"/>
      <c r="CQ953" s="38"/>
      <c r="CR953" s="38"/>
      <c r="CS953" s="38"/>
      <c r="CT953" s="38"/>
      <c r="CU953" s="38"/>
      <c r="CV953" s="38"/>
      <c r="CW953" s="38"/>
      <c r="CX953" s="38"/>
      <c r="CY953" s="38"/>
      <c r="CZ953" s="38"/>
      <c r="DA953" s="38"/>
      <c r="DB953" s="38"/>
      <c r="DC953" s="38"/>
      <c r="DD953" s="38"/>
      <c r="DE953" s="38"/>
      <c r="DF953" s="38"/>
      <c r="DG953" s="38"/>
      <c r="DH953" s="38"/>
      <c r="DI953" s="38"/>
      <c r="DJ953" s="38"/>
      <c r="DK953" s="38"/>
      <c r="DL953" s="38"/>
      <c r="DM953" s="38"/>
      <c r="DN953" s="38"/>
      <c r="DO953" s="38"/>
      <c r="DP953" s="38"/>
      <c r="DQ953" s="38"/>
      <c r="DR953" s="38"/>
      <c r="DS953" s="38"/>
      <c r="DT953" s="38"/>
      <c r="DU953" s="38"/>
      <c r="DV953" s="38"/>
      <c r="DW953" s="38"/>
      <c r="DX953" s="38"/>
      <c r="DY953" s="38"/>
      <c r="DZ953" s="38"/>
      <c r="EA953" s="38"/>
      <c r="EB953" s="38"/>
      <c r="EC953" s="38"/>
      <c r="ED953" s="38"/>
      <c r="EE953" s="38"/>
    </row>
    <row r="954" spans="1:135" x14ac:dyDescent="0.35">
      <c r="A954" s="38"/>
      <c r="B954" s="38"/>
      <c r="E954" s="38"/>
      <c r="F954" s="38"/>
      <c r="G954" s="38"/>
      <c r="H954" s="37"/>
      <c r="I954" s="37"/>
      <c r="J954" s="37"/>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c r="BC954" s="38"/>
      <c r="BD954" s="38"/>
      <c r="BE954" s="38"/>
      <c r="BF954" s="38"/>
      <c r="BG954" s="38"/>
      <c r="BH954" s="38"/>
      <c r="BI954" s="38"/>
      <c r="BJ954" s="38"/>
      <c r="BK954" s="38"/>
      <c r="BL954" s="38"/>
      <c r="BM954" s="38"/>
      <c r="BN954" s="38"/>
      <c r="BO954" s="38"/>
      <c r="BP954" s="38"/>
      <c r="BQ954" s="38"/>
      <c r="BR954" s="38"/>
      <c r="BS954" s="38"/>
      <c r="BT954" s="38"/>
      <c r="BU954" s="38"/>
      <c r="BV954" s="38"/>
      <c r="BW954" s="38"/>
      <c r="BX954" s="38"/>
      <c r="BY954" s="38"/>
      <c r="BZ954" s="38"/>
      <c r="CA954" s="38"/>
      <c r="CB954" s="38"/>
      <c r="CC954" s="38"/>
      <c r="CD954" s="38"/>
      <c r="CE954" s="38"/>
      <c r="CF954" s="38"/>
      <c r="CG954" s="38"/>
      <c r="CH954" s="38"/>
      <c r="CI954" s="38"/>
      <c r="CJ954" s="38"/>
      <c r="CK954" s="38"/>
      <c r="CL954" s="38"/>
      <c r="CM954" s="38"/>
      <c r="CN954" s="38"/>
      <c r="CO954" s="38"/>
      <c r="CP954" s="38"/>
      <c r="CQ954" s="38"/>
      <c r="CR954" s="38"/>
      <c r="CS954" s="38"/>
      <c r="CT954" s="38"/>
      <c r="CU954" s="38"/>
      <c r="CV954" s="38"/>
      <c r="CW954" s="38"/>
      <c r="CX954" s="38"/>
      <c r="CY954" s="38"/>
      <c r="CZ954" s="38"/>
      <c r="DA954" s="38"/>
      <c r="DB954" s="38"/>
      <c r="DC954" s="38"/>
      <c r="DD954" s="38"/>
      <c r="DE954" s="38"/>
      <c r="DF954" s="38"/>
      <c r="DG954" s="38"/>
      <c r="DH954" s="38"/>
      <c r="DI954" s="38"/>
      <c r="DJ954" s="38"/>
      <c r="DK954" s="38"/>
      <c r="DL954" s="38"/>
      <c r="DM954" s="38"/>
      <c r="DN954" s="38"/>
      <c r="DO954" s="38"/>
      <c r="DP954" s="38"/>
      <c r="DQ954" s="38"/>
      <c r="DR954" s="38"/>
      <c r="DS954" s="38"/>
      <c r="DT954" s="38"/>
      <c r="DU954" s="38"/>
      <c r="DV954" s="38"/>
      <c r="DW954" s="38"/>
      <c r="DX954" s="38"/>
      <c r="DY954" s="38"/>
      <c r="DZ954" s="38"/>
      <c r="EA954" s="38"/>
      <c r="EB954" s="38"/>
      <c r="EC954" s="38"/>
      <c r="ED954" s="38"/>
      <c r="EE954" s="38"/>
    </row>
    <row r="955" spans="1:135" x14ac:dyDescent="0.35">
      <c r="C955" s="37"/>
      <c r="D955" s="37"/>
      <c r="H955" s="37"/>
      <c r="I955" s="37"/>
      <c r="J955" s="37"/>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c r="BC955" s="38"/>
      <c r="BD955" s="38"/>
      <c r="BE955" s="38"/>
      <c r="BF955" s="38"/>
      <c r="BG955" s="38"/>
      <c r="BH955" s="38"/>
      <c r="BI955" s="38"/>
      <c r="BJ955" s="38"/>
      <c r="BK955" s="38"/>
      <c r="BL955" s="38"/>
      <c r="BM955" s="38"/>
      <c r="BN955" s="38"/>
      <c r="BO955" s="38"/>
      <c r="BP955" s="38"/>
      <c r="BQ955" s="38"/>
      <c r="BR955" s="38"/>
      <c r="BS955" s="38"/>
      <c r="BT955" s="38"/>
      <c r="BU955" s="38"/>
      <c r="BV955" s="38"/>
      <c r="BW955" s="38"/>
      <c r="BX955" s="38"/>
      <c r="BY955" s="38"/>
      <c r="BZ955" s="38"/>
      <c r="CA955" s="38"/>
      <c r="CB955" s="38"/>
      <c r="CC955" s="38"/>
      <c r="CD955" s="38"/>
      <c r="CE955" s="38"/>
      <c r="CF955" s="38"/>
      <c r="CG955" s="38"/>
      <c r="CH955" s="38"/>
      <c r="CI955" s="38"/>
      <c r="CJ955" s="38"/>
      <c r="CK955" s="38"/>
      <c r="CL955" s="38"/>
      <c r="CM955" s="38"/>
      <c r="CN955" s="38"/>
      <c r="CO955" s="38"/>
      <c r="CP955" s="38"/>
      <c r="CQ955" s="38"/>
      <c r="CR955" s="38"/>
      <c r="CS955" s="38"/>
      <c r="CT955" s="38"/>
      <c r="CU955" s="38"/>
      <c r="CV955" s="38"/>
      <c r="CW955" s="38"/>
      <c r="CX955" s="38"/>
      <c r="CY955" s="38"/>
      <c r="CZ955" s="38"/>
      <c r="DA955" s="38"/>
      <c r="DB955" s="38"/>
      <c r="DC955" s="38"/>
      <c r="DD955" s="38"/>
      <c r="DE955" s="38"/>
      <c r="DF955" s="38"/>
      <c r="DG955" s="38"/>
      <c r="DH955" s="38"/>
      <c r="DI955" s="38"/>
      <c r="DJ955" s="38"/>
      <c r="DK955" s="38"/>
      <c r="DL955" s="38"/>
      <c r="DM955" s="38"/>
      <c r="DN955" s="38"/>
      <c r="DO955" s="38"/>
      <c r="DP955" s="38"/>
      <c r="DQ955" s="38"/>
      <c r="DR955" s="38"/>
      <c r="DS955" s="38"/>
      <c r="DT955" s="38"/>
      <c r="DU955" s="38"/>
      <c r="DV955" s="38"/>
      <c r="DW955" s="38"/>
      <c r="DX955" s="38"/>
      <c r="DY955" s="38"/>
      <c r="DZ955" s="38"/>
      <c r="EA955" s="38"/>
      <c r="EB955" s="38"/>
      <c r="EC955" s="38"/>
      <c r="ED955" s="38"/>
      <c r="EE955" s="38"/>
    </row>
    <row r="956" spans="1:135" x14ac:dyDescent="0.35">
      <c r="A956" s="38"/>
      <c r="B956" s="38"/>
      <c r="E956" s="38"/>
      <c r="F956" s="38"/>
      <c r="G956" s="38"/>
      <c r="H956" s="37"/>
      <c r="I956" s="37"/>
      <c r="J956" s="37"/>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c r="BC956" s="38"/>
      <c r="BD956" s="38"/>
      <c r="BE956" s="38"/>
      <c r="BF956" s="38"/>
      <c r="BG956" s="38"/>
      <c r="BH956" s="38"/>
      <c r="BI956" s="38"/>
      <c r="BJ956" s="38"/>
      <c r="BK956" s="38"/>
      <c r="BL956" s="38"/>
      <c r="BM956" s="38"/>
      <c r="BN956" s="38"/>
      <c r="BO956" s="38"/>
      <c r="BP956" s="38"/>
      <c r="BQ956" s="38"/>
      <c r="BR956" s="38"/>
      <c r="BS956" s="38"/>
      <c r="BT956" s="38"/>
      <c r="BU956" s="38"/>
      <c r="BV956" s="38"/>
      <c r="BW956" s="38"/>
      <c r="BX956" s="38"/>
      <c r="BY956" s="38"/>
      <c r="BZ956" s="38"/>
      <c r="CA956" s="38"/>
      <c r="CB956" s="38"/>
      <c r="CC956" s="38"/>
      <c r="CD956" s="38"/>
      <c r="CE956" s="38"/>
      <c r="CF956" s="38"/>
      <c r="CG956" s="38"/>
      <c r="CH956" s="38"/>
      <c r="CI956" s="38"/>
      <c r="CJ956" s="38"/>
      <c r="CK956" s="38"/>
      <c r="CL956" s="38"/>
      <c r="CM956" s="38"/>
      <c r="CN956" s="38"/>
      <c r="CO956" s="38"/>
      <c r="CP956" s="38"/>
      <c r="CQ956" s="38"/>
      <c r="CR956" s="38"/>
      <c r="CS956" s="38"/>
      <c r="CT956" s="38"/>
      <c r="CU956" s="38"/>
      <c r="CV956" s="38"/>
      <c r="CW956" s="38"/>
      <c r="CX956" s="38"/>
      <c r="CY956" s="38"/>
      <c r="CZ956" s="38"/>
      <c r="DA956" s="38"/>
      <c r="DB956" s="38"/>
      <c r="DC956" s="38"/>
      <c r="DD956" s="38"/>
      <c r="DE956" s="38"/>
      <c r="DF956" s="38"/>
      <c r="DG956" s="38"/>
      <c r="DH956" s="38"/>
      <c r="DI956" s="38"/>
      <c r="DJ956" s="38"/>
      <c r="DK956" s="38"/>
      <c r="DL956" s="38"/>
      <c r="DM956" s="38"/>
      <c r="DN956" s="38"/>
      <c r="DO956" s="38"/>
      <c r="DP956" s="38"/>
      <c r="DQ956" s="38"/>
      <c r="DR956" s="38"/>
      <c r="DS956" s="38"/>
      <c r="DT956" s="38"/>
      <c r="DU956" s="38"/>
      <c r="DV956" s="38"/>
      <c r="DW956" s="38"/>
      <c r="DX956" s="38"/>
      <c r="DY956" s="38"/>
      <c r="DZ956" s="38"/>
      <c r="EA956" s="38"/>
      <c r="EB956" s="38"/>
      <c r="EC956" s="38"/>
      <c r="ED956" s="38"/>
      <c r="EE956" s="38"/>
    </row>
    <row r="957" spans="1:135" x14ac:dyDescent="0.35">
      <c r="C957" s="37"/>
      <c r="D957" s="37"/>
      <c r="H957" s="37"/>
      <c r="I957" s="37"/>
      <c r="J957" s="37"/>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c r="BC957" s="38"/>
      <c r="BD957" s="38"/>
      <c r="BE957" s="38"/>
      <c r="BF957" s="38"/>
      <c r="BG957" s="38"/>
      <c r="BH957" s="38"/>
      <c r="BI957" s="38"/>
      <c r="BJ957" s="38"/>
      <c r="BK957" s="38"/>
      <c r="BL957" s="38"/>
      <c r="BM957" s="38"/>
      <c r="BN957" s="38"/>
      <c r="BO957" s="38"/>
      <c r="BP957" s="38"/>
      <c r="BQ957" s="38"/>
      <c r="BR957" s="38"/>
      <c r="BS957" s="38"/>
      <c r="BT957" s="38"/>
      <c r="BU957" s="38"/>
      <c r="BV957" s="38"/>
      <c r="BW957" s="38"/>
      <c r="BX957" s="38"/>
      <c r="BY957" s="38"/>
      <c r="BZ957" s="38"/>
      <c r="CA957" s="38"/>
      <c r="CB957" s="38"/>
      <c r="CC957" s="38"/>
      <c r="CD957" s="38"/>
      <c r="CE957" s="38"/>
      <c r="CF957" s="38"/>
      <c r="CG957" s="38"/>
      <c r="CH957" s="38"/>
      <c r="CI957" s="38"/>
      <c r="CJ957" s="38"/>
      <c r="CK957" s="38"/>
      <c r="CL957" s="38"/>
      <c r="CM957" s="38"/>
      <c r="CN957" s="38"/>
      <c r="CO957" s="38"/>
      <c r="CP957" s="38"/>
      <c r="CQ957" s="38"/>
      <c r="CR957" s="38"/>
      <c r="CS957" s="38"/>
      <c r="CT957" s="38"/>
      <c r="CU957" s="38"/>
      <c r="CV957" s="38"/>
      <c r="CW957" s="38"/>
      <c r="CX957" s="38"/>
      <c r="CY957" s="38"/>
      <c r="CZ957" s="38"/>
      <c r="DA957" s="38"/>
      <c r="DB957" s="38"/>
      <c r="DC957" s="38"/>
      <c r="DD957" s="38"/>
      <c r="DE957" s="38"/>
      <c r="DF957" s="38"/>
      <c r="DG957" s="38"/>
      <c r="DH957" s="38"/>
      <c r="DI957" s="38"/>
      <c r="DJ957" s="38"/>
      <c r="DK957" s="38"/>
      <c r="DL957" s="38"/>
      <c r="DM957" s="38"/>
      <c r="DN957" s="38"/>
      <c r="DO957" s="38"/>
      <c r="DP957" s="38"/>
      <c r="DQ957" s="38"/>
      <c r="DR957" s="38"/>
      <c r="DS957" s="38"/>
      <c r="DT957" s="38"/>
      <c r="DU957" s="38"/>
      <c r="DV957" s="38"/>
      <c r="DW957" s="38"/>
      <c r="DX957" s="38"/>
      <c r="DY957" s="38"/>
      <c r="DZ957" s="38"/>
      <c r="EA957" s="38"/>
      <c r="EB957" s="38"/>
      <c r="EC957" s="38"/>
      <c r="ED957" s="38"/>
      <c r="EE957" s="38"/>
    </row>
    <row r="958" spans="1:135" x14ac:dyDescent="0.35">
      <c r="A958" s="38"/>
      <c r="B958" s="38"/>
      <c r="E958" s="38"/>
      <c r="F958" s="38"/>
      <c r="G958" s="38"/>
      <c r="H958" s="37"/>
      <c r="I958" s="37"/>
      <c r="J958" s="37"/>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c r="BC958" s="38"/>
      <c r="BD958" s="38"/>
      <c r="BE958" s="38"/>
      <c r="BF958" s="38"/>
      <c r="BG958" s="38"/>
      <c r="BH958" s="38"/>
      <c r="BI958" s="38"/>
      <c r="BJ958" s="38"/>
      <c r="BK958" s="38"/>
      <c r="BL958" s="38"/>
      <c r="BM958" s="38"/>
      <c r="BN958" s="38"/>
      <c r="BO958" s="38"/>
      <c r="BP958" s="38"/>
      <c r="BQ958" s="38"/>
      <c r="BR958" s="38"/>
      <c r="BS958" s="38"/>
      <c r="BT958" s="38"/>
      <c r="BU958" s="38"/>
      <c r="BV958" s="38"/>
      <c r="BW958" s="38"/>
      <c r="BX958" s="38"/>
      <c r="BY958" s="38"/>
      <c r="BZ958" s="38"/>
      <c r="CA958" s="38"/>
      <c r="CB958" s="38"/>
      <c r="CC958" s="38"/>
      <c r="CD958" s="38"/>
      <c r="CE958" s="38"/>
      <c r="CF958" s="38"/>
      <c r="CG958" s="38"/>
      <c r="CH958" s="38"/>
      <c r="CI958" s="38"/>
      <c r="CJ958" s="38"/>
      <c r="CK958" s="38"/>
      <c r="CL958" s="38"/>
      <c r="CM958" s="38"/>
      <c r="CN958" s="38"/>
      <c r="CO958" s="38"/>
      <c r="CP958" s="38"/>
      <c r="CQ958" s="38"/>
      <c r="CR958" s="38"/>
      <c r="CS958" s="38"/>
      <c r="CT958" s="38"/>
      <c r="CU958" s="38"/>
      <c r="CV958" s="38"/>
      <c r="CW958" s="38"/>
      <c r="CX958" s="38"/>
      <c r="CY958" s="38"/>
      <c r="CZ958" s="38"/>
      <c r="DA958" s="38"/>
      <c r="DB958" s="38"/>
      <c r="DC958" s="38"/>
      <c r="DD958" s="38"/>
      <c r="DE958" s="38"/>
      <c r="DF958" s="38"/>
      <c r="DG958" s="38"/>
      <c r="DH958" s="38"/>
      <c r="DI958" s="38"/>
      <c r="DJ958" s="38"/>
      <c r="DK958" s="38"/>
      <c r="DL958" s="38"/>
      <c r="DM958" s="38"/>
      <c r="DN958" s="38"/>
      <c r="DO958" s="38"/>
      <c r="DP958" s="38"/>
      <c r="DQ958" s="38"/>
      <c r="DR958" s="38"/>
      <c r="DS958" s="38"/>
      <c r="DT958" s="38"/>
      <c r="DU958" s="38"/>
      <c r="DV958" s="38"/>
      <c r="DW958" s="38"/>
      <c r="DX958" s="38"/>
      <c r="DY958" s="38"/>
      <c r="DZ958" s="38"/>
      <c r="EA958" s="38"/>
      <c r="EB958" s="38"/>
      <c r="EC958" s="38"/>
      <c r="ED958" s="38"/>
      <c r="EE958" s="38"/>
    </row>
    <row r="959" spans="1:135" x14ac:dyDescent="0.35">
      <c r="C959" s="37"/>
      <c r="D959" s="37"/>
      <c r="H959" s="37"/>
      <c r="I959" s="37"/>
      <c r="J959" s="37"/>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c r="BC959" s="38"/>
      <c r="BD959" s="38"/>
      <c r="BE959" s="38"/>
      <c r="BF959" s="38"/>
      <c r="BG959" s="38"/>
      <c r="BH959" s="38"/>
      <c r="BI959" s="38"/>
      <c r="BJ959" s="38"/>
      <c r="BK959" s="38"/>
      <c r="BL959" s="38"/>
      <c r="BM959" s="38"/>
      <c r="BN959" s="38"/>
      <c r="BO959" s="38"/>
      <c r="BP959" s="38"/>
      <c r="BQ959" s="38"/>
      <c r="BR959" s="38"/>
      <c r="BS959" s="38"/>
      <c r="BT959" s="38"/>
      <c r="BU959" s="38"/>
      <c r="BV959" s="38"/>
      <c r="BW959" s="38"/>
      <c r="BX959" s="38"/>
      <c r="BY959" s="38"/>
      <c r="BZ959" s="38"/>
      <c r="CA959" s="38"/>
      <c r="CB959" s="38"/>
      <c r="CC959" s="38"/>
      <c r="CD959" s="38"/>
      <c r="CE959" s="38"/>
      <c r="CF959" s="38"/>
      <c r="CG959" s="38"/>
      <c r="CH959" s="38"/>
      <c r="CI959" s="38"/>
      <c r="CJ959" s="38"/>
      <c r="CK959" s="38"/>
      <c r="CL959" s="38"/>
      <c r="CM959" s="38"/>
      <c r="CN959" s="38"/>
      <c r="CO959" s="38"/>
      <c r="CP959" s="38"/>
      <c r="CQ959" s="38"/>
      <c r="CR959" s="38"/>
      <c r="CS959" s="38"/>
      <c r="CT959" s="38"/>
      <c r="CU959" s="38"/>
      <c r="CV959" s="38"/>
      <c r="CW959" s="38"/>
      <c r="CX959" s="38"/>
      <c r="CY959" s="38"/>
      <c r="CZ959" s="38"/>
      <c r="DA959" s="38"/>
      <c r="DB959" s="38"/>
      <c r="DC959" s="38"/>
      <c r="DD959" s="38"/>
      <c r="DE959" s="38"/>
      <c r="DF959" s="38"/>
      <c r="DG959" s="38"/>
      <c r="DH959" s="38"/>
      <c r="DI959" s="38"/>
      <c r="DJ959" s="38"/>
      <c r="DK959" s="38"/>
      <c r="DL959" s="38"/>
      <c r="DM959" s="38"/>
      <c r="DN959" s="38"/>
      <c r="DO959" s="38"/>
      <c r="DP959" s="38"/>
      <c r="DQ959" s="38"/>
      <c r="DR959" s="38"/>
      <c r="DS959" s="38"/>
      <c r="DT959" s="38"/>
      <c r="DU959" s="38"/>
      <c r="DV959" s="38"/>
      <c r="DW959" s="38"/>
      <c r="DX959" s="38"/>
      <c r="DY959" s="38"/>
      <c r="DZ959" s="38"/>
      <c r="EA959" s="38"/>
      <c r="EB959" s="38"/>
      <c r="EC959" s="38"/>
      <c r="ED959" s="38"/>
      <c r="EE959" s="38"/>
    </row>
    <row r="960" spans="1:135" x14ac:dyDescent="0.35">
      <c r="A960" s="38"/>
      <c r="B960" s="38"/>
      <c r="E960" s="38"/>
      <c r="F960" s="38"/>
      <c r="G960" s="38"/>
      <c r="H960" s="37"/>
      <c r="I960" s="37"/>
      <c r="J960" s="37"/>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c r="BC960" s="38"/>
      <c r="BD960" s="38"/>
      <c r="BE960" s="38"/>
      <c r="BF960" s="38"/>
      <c r="BG960" s="38"/>
      <c r="BH960" s="38"/>
      <c r="BI960" s="38"/>
      <c r="BJ960" s="38"/>
      <c r="BK960" s="38"/>
      <c r="BL960" s="38"/>
      <c r="BM960" s="38"/>
      <c r="BN960" s="38"/>
      <c r="BO960" s="38"/>
      <c r="BP960" s="38"/>
      <c r="BQ960" s="38"/>
      <c r="BR960" s="38"/>
      <c r="BS960" s="38"/>
      <c r="BT960" s="38"/>
      <c r="BU960" s="38"/>
      <c r="BV960" s="38"/>
      <c r="BW960" s="38"/>
      <c r="BX960" s="38"/>
      <c r="BY960" s="38"/>
      <c r="BZ960" s="38"/>
      <c r="CA960" s="38"/>
      <c r="CB960" s="38"/>
      <c r="CC960" s="38"/>
      <c r="CD960" s="38"/>
      <c r="CE960" s="38"/>
      <c r="CF960" s="38"/>
      <c r="CG960" s="38"/>
      <c r="CH960" s="38"/>
      <c r="CI960" s="38"/>
      <c r="CJ960" s="38"/>
      <c r="CK960" s="38"/>
      <c r="CL960" s="38"/>
      <c r="CM960" s="38"/>
      <c r="CN960" s="38"/>
      <c r="CO960" s="38"/>
      <c r="CP960" s="38"/>
      <c r="CQ960" s="38"/>
      <c r="CR960" s="38"/>
      <c r="CS960" s="38"/>
      <c r="CT960" s="38"/>
      <c r="CU960" s="38"/>
      <c r="CV960" s="38"/>
      <c r="CW960" s="38"/>
      <c r="CX960" s="38"/>
      <c r="CY960" s="38"/>
      <c r="CZ960" s="38"/>
      <c r="DA960" s="38"/>
      <c r="DB960" s="38"/>
      <c r="DC960" s="38"/>
      <c r="DD960" s="38"/>
      <c r="DE960" s="38"/>
      <c r="DF960" s="38"/>
      <c r="DG960" s="38"/>
      <c r="DH960" s="38"/>
      <c r="DI960" s="38"/>
      <c r="DJ960" s="38"/>
      <c r="DK960" s="38"/>
      <c r="DL960" s="38"/>
      <c r="DM960" s="38"/>
      <c r="DN960" s="38"/>
      <c r="DO960" s="38"/>
      <c r="DP960" s="38"/>
      <c r="DQ960" s="38"/>
      <c r="DR960" s="38"/>
      <c r="DS960" s="38"/>
      <c r="DT960" s="38"/>
      <c r="DU960" s="38"/>
      <c r="DV960" s="38"/>
      <c r="DW960" s="38"/>
      <c r="DX960" s="38"/>
      <c r="DY960" s="38"/>
      <c r="DZ960" s="38"/>
      <c r="EA960" s="38"/>
      <c r="EB960" s="38"/>
      <c r="EC960" s="38"/>
      <c r="ED960" s="38"/>
      <c r="EE960" s="38"/>
    </row>
    <row r="961" spans="1:135" x14ac:dyDescent="0.35">
      <c r="C961" s="37"/>
      <c r="D961" s="37"/>
      <c r="H961" s="37"/>
      <c r="I961" s="37"/>
      <c r="J961" s="37"/>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c r="BC961" s="38"/>
      <c r="BD961" s="38"/>
      <c r="BE961" s="38"/>
      <c r="BF961" s="38"/>
      <c r="BG961" s="38"/>
      <c r="BH961" s="38"/>
      <c r="BI961" s="38"/>
      <c r="BJ961" s="38"/>
      <c r="BK961" s="38"/>
      <c r="BL961" s="38"/>
      <c r="BM961" s="38"/>
      <c r="BN961" s="38"/>
      <c r="BO961" s="38"/>
      <c r="BP961" s="38"/>
      <c r="BQ961" s="38"/>
      <c r="BR961" s="38"/>
      <c r="BS961" s="38"/>
      <c r="BT961" s="38"/>
      <c r="BU961" s="38"/>
      <c r="BV961" s="38"/>
      <c r="BW961" s="38"/>
      <c r="BX961" s="38"/>
      <c r="BY961" s="38"/>
      <c r="BZ961" s="38"/>
      <c r="CA961" s="38"/>
      <c r="CB961" s="38"/>
      <c r="CC961" s="38"/>
      <c r="CD961" s="38"/>
      <c r="CE961" s="38"/>
      <c r="CF961" s="38"/>
      <c r="CG961" s="38"/>
      <c r="CH961" s="38"/>
      <c r="CI961" s="38"/>
      <c r="CJ961" s="38"/>
      <c r="CK961" s="38"/>
      <c r="CL961" s="38"/>
      <c r="CM961" s="38"/>
      <c r="CN961" s="38"/>
      <c r="CO961" s="38"/>
      <c r="CP961" s="38"/>
      <c r="CQ961" s="38"/>
      <c r="CR961" s="38"/>
      <c r="CS961" s="38"/>
      <c r="CT961" s="38"/>
      <c r="CU961" s="38"/>
      <c r="CV961" s="38"/>
      <c r="CW961" s="38"/>
      <c r="CX961" s="38"/>
      <c r="CY961" s="38"/>
      <c r="CZ961" s="38"/>
      <c r="DA961" s="38"/>
      <c r="DB961" s="38"/>
      <c r="DC961" s="38"/>
      <c r="DD961" s="38"/>
      <c r="DE961" s="38"/>
      <c r="DF961" s="38"/>
      <c r="DG961" s="38"/>
      <c r="DH961" s="38"/>
      <c r="DI961" s="38"/>
      <c r="DJ961" s="38"/>
      <c r="DK961" s="38"/>
      <c r="DL961" s="38"/>
      <c r="DM961" s="38"/>
      <c r="DN961" s="38"/>
      <c r="DO961" s="38"/>
      <c r="DP961" s="38"/>
      <c r="DQ961" s="38"/>
      <c r="DR961" s="38"/>
      <c r="DS961" s="38"/>
      <c r="DT961" s="38"/>
      <c r="DU961" s="38"/>
      <c r="DV961" s="38"/>
      <c r="DW961" s="38"/>
      <c r="DX961" s="38"/>
      <c r="DY961" s="38"/>
      <c r="DZ961" s="38"/>
      <c r="EA961" s="38"/>
      <c r="EB961" s="38"/>
      <c r="EC961" s="38"/>
      <c r="ED961" s="38"/>
      <c r="EE961" s="38"/>
    </row>
    <row r="962" spans="1:135" x14ac:dyDescent="0.35">
      <c r="A962" s="38"/>
      <c r="B962" s="38"/>
      <c r="E962" s="38"/>
      <c r="F962" s="38"/>
      <c r="G962" s="38"/>
      <c r="H962" s="37"/>
      <c r="I962" s="37"/>
      <c r="J962" s="37"/>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c r="BC962" s="38"/>
      <c r="BD962" s="38"/>
      <c r="BE962" s="38"/>
      <c r="BF962" s="38"/>
      <c r="BG962" s="38"/>
      <c r="BH962" s="38"/>
      <c r="BI962" s="38"/>
      <c r="BJ962" s="38"/>
      <c r="BK962" s="38"/>
      <c r="BL962" s="38"/>
      <c r="BM962" s="38"/>
      <c r="BN962" s="38"/>
      <c r="BO962" s="38"/>
      <c r="BP962" s="38"/>
      <c r="BQ962" s="38"/>
      <c r="BR962" s="38"/>
      <c r="BS962" s="38"/>
      <c r="BT962" s="38"/>
      <c r="BU962" s="38"/>
      <c r="BV962" s="38"/>
      <c r="BW962" s="38"/>
      <c r="BX962" s="38"/>
      <c r="BY962" s="38"/>
      <c r="BZ962" s="38"/>
      <c r="CA962" s="38"/>
      <c r="CB962" s="38"/>
      <c r="CC962" s="38"/>
      <c r="CD962" s="38"/>
      <c r="CE962" s="38"/>
      <c r="CF962" s="38"/>
      <c r="CG962" s="38"/>
      <c r="CH962" s="38"/>
      <c r="CI962" s="38"/>
      <c r="CJ962" s="38"/>
      <c r="CK962" s="38"/>
      <c r="CL962" s="38"/>
      <c r="CM962" s="38"/>
      <c r="CN962" s="38"/>
      <c r="CO962" s="38"/>
      <c r="CP962" s="38"/>
      <c r="CQ962" s="38"/>
      <c r="CR962" s="38"/>
      <c r="CS962" s="38"/>
      <c r="CT962" s="38"/>
      <c r="CU962" s="38"/>
      <c r="CV962" s="38"/>
      <c r="CW962" s="38"/>
      <c r="CX962" s="38"/>
      <c r="CY962" s="38"/>
      <c r="CZ962" s="38"/>
      <c r="DA962" s="38"/>
      <c r="DB962" s="38"/>
      <c r="DC962" s="38"/>
      <c r="DD962" s="38"/>
      <c r="DE962" s="38"/>
      <c r="DF962" s="38"/>
      <c r="DG962" s="38"/>
      <c r="DH962" s="38"/>
      <c r="DI962" s="38"/>
      <c r="DJ962" s="38"/>
      <c r="DK962" s="38"/>
      <c r="DL962" s="38"/>
      <c r="DM962" s="38"/>
      <c r="DN962" s="38"/>
      <c r="DO962" s="38"/>
      <c r="DP962" s="38"/>
      <c r="DQ962" s="38"/>
      <c r="DR962" s="38"/>
      <c r="DS962" s="38"/>
      <c r="DT962" s="38"/>
      <c r="DU962" s="38"/>
      <c r="DV962" s="38"/>
      <c r="DW962" s="38"/>
      <c r="DX962" s="38"/>
      <c r="DY962" s="38"/>
      <c r="DZ962" s="38"/>
      <c r="EA962" s="38"/>
      <c r="EB962" s="38"/>
      <c r="EC962" s="38"/>
      <c r="ED962" s="38"/>
      <c r="EE962" s="38"/>
    </row>
    <row r="963" spans="1:135" x14ac:dyDescent="0.35">
      <c r="C963" s="37"/>
      <c r="D963" s="37"/>
      <c r="H963" s="37"/>
      <c r="I963" s="37"/>
      <c r="J963" s="37"/>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c r="BC963" s="38"/>
      <c r="BD963" s="38"/>
      <c r="BE963" s="38"/>
      <c r="BF963" s="38"/>
      <c r="BG963" s="38"/>
      <c r="BH963" s="38"/>
      <c r="BI963" s="38"/>
      <c r="BJ963" s="38"/>
      <c r="BK963" s="38"/>
      <c r="BL963" s="38"/>
      <c r="BM963" s="38"/>
      <c r="BN963" s="38"/>
      <c r="BO963" s="38"/>
      <c r="BP963" s="38"/>
      <c r="BQ963" s="38"/>
      <c r="BR963" s="38"/>
      <c r="BS963" s="38"/>
      <c r="BT963" s="38"/>
      <c r="BU963" s="38"/>
      <c r="BV963" s="38"/>
      <c r="BW963" s="38"/>
      <c r="BX963" s="38"/>
      <c r="BY963" s="38"/>
      <c r="BZ963" s="38"/>
      <c r="CA963" s="38"/>
      <c r="CB963" s="38"/>
      <c r="CC963" s="38"/>
      <c r="CD963" s="38"/>
      <c r="CE963" s="38"/>
      <c r="CF963" s="38"/>
      <c r="CG963" s="38"/>
      <c r="CH963" s="38"/>
      <c r="CI963" s="38"/>
      <c r="CJ963" s="38"/>
      <c r="CK963" s="38"/>
      <c r="CL963" s="38"/>
      <c r="CM963" s="38"/>
      <c r="CN963" s="38"/>
      <c r="CO963" s="38"/>
      <c r="CP963" s="38"/>
      <c r="CQ963" s="38"/>
      <c r="CR963" s="38"/>
      <c r="CS963" s="38"/>
      <c r="CT963" s="38"/>
      <c r="CU963" s="38"/>
      <c r="CV963" s="38"/>
      <c r="CW963" s="38"/>
      <c r="CX963" s="38"/>
      <c r="CY963" s="38"/>
      <c r="CZ963" s="38"/>
      <c r="DA963" s="38"/>
      <c r="DB963" s="38"/>
      <c r="DC963" s="38"/>
      <c r="DD963" s="38"/>
      <c r="DE963" s="38"/>
      <c r="DF963" s="38"/>
      <c r="DG963" s="38"/>
      <c r="DH963" s="38"/>
      <c r="DI963" s="38"/>
      <c r="DJ963" s="38"/>
      <c r="DK963" s="38"/>
      <c r="DL963" s="38"/>
      <c r="DM963" s="38"/>
      <c r="DN963" s="38"/>
      <c r="DO963" s="38"/>
      <c r="DP963" s="38"/>
      <c r="DQ963" s="38"/>
      <c r="DR963" s="38"/>
      <c r="DS963" s="38"/>
      <c r="DT963" s="38"/>
      <c r="DU963" s="38"/>
      <c r="DV963" s="38"/>
      <c r="DW963" s="38"/>
      <c r="DX963" s="38"/>
      <c r="DY963" s="38"/>
      <c r="DZ963" s="38"/>
      <c r="EA963" s="38"/>
      <c r="EB963" s="38"/>
      <c r="EC963" s="38"/>
      <c r="ED963" s="38"/>
      <c r="EE963" s="38"/>
    </row>
    <row r="964" spans="1:135" x14ac:dyDescent="0.35">
      <c r="A964" s="38"/>
      <c r="B964" s="38"/>
      <c r="E964" s="38"/>
      <c r="F964" s="38"/>
      <c r="G964" s="38"/>
      <c r="H964" s="37"/>
      <c r="I964" s="37"/>
      <c r="J964" s="37"/>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c r="BC964" s="38"/>
      <c r="BD964" s="38"/>
      <c r="BE964" s="38"/>
      <c r="BF964" s="38"/>
      <c r="BG964" s="38"/>
      <c r="BH964" s="38"/>
      <c r="BI964" s="38"/>
      <c r="BJ964" s="38"/>
      <c r="BK964" s="38"/>
      <c r="BL964" s="38"/>
      <c r="BM964" s="38"/>
      <c r="BN964" s="38"/>
      <c r="BO964" s="38"/>
      <c r="BP964" s="38"/>
      <c r="BQ964" s="38"/>
      <c r="BR964" s="38"/>
      <c r="BS964" s="38"/>
      <c r="BT964" s="38"/>
      <c r="BU964" s="38"/>
      <c r="BV964" s="38"/>
      <c r="BW964" s="38"/>
      <c r="BX964" s="38"/>
      <c r="BY964" s="38"/>
      <c r="BZ964" s="38"/>
      <c r="CA964" s="38"/>
      <c r="CB964" s="38"/>
      <c r="CC964" s="38"/>
      <c r="CD964" s="38"/>
      <c r="CE964" s="38"/>
      <c r="CF964" s="38"/>
      <c r="CG964" s="38"/>
      <c r="CH964" s="38"/>
      <c r="CI964" s="38"/>
      <c r="CJ964" s="38"/>
      <c r="CK964" s="38"/>
      <c r="CL964" s="38"/>
      <c r="CM964" s="38"/>
      <c r="CN964" s="38"/>
      <c r="CO964" s="38"/>
      <c r="CP964" s="38"/>
      <c r="CQ964" s="38"/>
      <c r="CR964" s="38"/>
      <c r="CS964" s="38"/>
      <c r="CT964" s="38"/>
      <c r="CU964" s="38"/>
      <c r="CV964" s="38"/>
      <c r="CW964" s="38"/>
      <c r="CX964" s="38"/>
      <c r="CY964" s="38"/>
      <c r="CZ964" s="38"/>
      <c r="DA964" s="38"/>
      <c r="DB964" s="38"/>
      <c r="DC964" s="38"/>
      <c r="DD964" s="38"/>
      <c r="DE964" s="38"/>
      <c r="DF964" s="38"/>
      <c r="DG964" s="38"/>
      <c r="DH964" s="38"/>
      <c r="DI964" s="38"/>
      <c r="DJ964" s="38"/>
      <c r="DK964" s="38"/>
      <c r="DL964" s="38"/>
      <c r="DM964" s="38"/>
      <c r="DN964" s="38"/>
      <c r="DO964" s="38"/>
      <c r="DP964" s="38"/>
      <c r="DQ964" s="38"/>
      <c r="DR964" s="38"/>
      <c r="DS964" s="38"/>
      <c r="DT964" s="38"/>
      <c r="DU964" s="38"/>
      <c r="DV964" s="38"/>
      <c r="DW964" s="38"/>
      <c r="DX964" s="38"/>
      <c r="DY964" s="38"/>
      <c r="DZ964" s="38"/>
      <c r="EA964" s="38"/>
      <c r="EB964" s="38"/>
      <c r="EC964" s="38"/>
      <c r="ED964" s="38"/>
      <c r="EE964" s="38"/>
    </row>
    <row r="965" spans="1:135" x14ac:dyDescent="0.35">
      <c r="C965" s="37"/>
      <c r="D965" s="37"/>
      <c r="H965" s="37"/>
      <c r="I965" s="37"/>
      <c r="J965" s="37"/>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c r="BC965" s="38"/>
      <c r="BD965" s="38"/>
      <c r="BE965" s="38"/>
      <c r="BF965" s="38"/>
      <c r="BG965" s="38"/>
      <c r="BH965" s="38"/>
      <c r="BI965" s="38"/>
      <c r="BJ965" s="38"/>
      <c r="BK965" s="38"/>
      <c r="BL965" s="38"/>
      <c r="BM965" s="38"/>
      <c r="BN965" s="38"/>
      <c r="BO965" s="38"/>
      <c r="BP965" s="38"/>
      <c r="BQ965" s="38"/>
      <c r="BR965" s="38"/>
      <c r="BS965" s="38"/>
      <c r="BT965" s="38"/>
      <c r="BU965" s="38"/>
      <c r="BV965" s="38"/>
      <c r="BW965" s="38"/>
      <c r="BX965" s="38"/>
      <c r="BY965" s="38"/>
      <c r="BZ965" s="38"/>
      <c r="CA965" s="38"/>
      <c r="CB965" s="38"/>
      <c r="CC965" s="38"/>
      <c r="CD965" s="38"/>
      <c r="CE965" s="38"/>
      <c r="CF965" s="38"/>
      <c r="CG965" s="38"/>
      <c r="CH965" s="38"/>
      <c r="CI965" s="38"/>
      <c r="CJ965" s="38"/>
      <c r="CK965" s="38"/>
      <c r="CL965" s="38"/>
      <c r="CM965" s="38"/>
      <c r="CN965" s="38"/>
      <c r="CO965" s="38"/>
      <c r="CP965" s="38"/>
      <c r="CQ965" s="38"/>
      <c r="CR965" s="38"/>
      <c r="CS965" s="38"/>
      <c r="CT965" s="38"/>
      <c r="CU965" s="38"/>
      <c r="CV965" s="38"/>
      <c r="CW965" s="38"/>
      <c r="CX965" s="38"/>
      <c r="CY965" s="38"/>
      <c r="CZ965" s="38"/>
      <c r="DA965" s="38"/>
      <c r="DB965" s="38"/>
      <c r="DC965" s="38"/>
      <c r="DD965" s="38"/>
      <c r="DE965" s="38"/>
      <c r="DF965" s="38"/>
      <c r="DG965" s="38"/>
      <c r="DH965" s="38"/>
      <c r="DI965" s="38"/>
      <c r="DJ965" s="38"/>
      <c r="DK965" s="38"/>
      <c r="DL965" s="38"/>
      <c r="DM965" s="38"/>
      <c r="DN965" s="38"/>
      <c r="DO965" s="38"/>
      <c r="DP965" s="38"/>
      <c r="DQ965" s="38"/>
      <c r="DR965" s="38"/>
      <c r="DS965" s="38"/>
      <c r="DT965" s="38"/>
      <c r="DU965" s="38"/>
      <c r="DV965" s="38"/>
      <c r="DW965" s="38"/>
      <c r="DX965" s="38"/>
      <c r="DY965" s="38"/>
      <c r="DZ965" s="38"/>
      <c r="EA965" s="38"/>
      <c r="EB965" s="38"/>
      <c r="EC965" s="38"/>
      <c r="ED965" s="38"/>
      <c r="EE965" s="38"/>
    </row>
  </sheetData>
  <sheetProtection password="CC58" sheet="1" objects="1" scenarios="1"/>
  <mergeCells count="8">
    <mergeCell ref="B56:K56"/>
    <mergeCell ref="B12:J12"/>
    <mergeCell ref="D1:H1"/>
    <mergeCell ref="B31:K39"/>
    <mergeCell ref="C7:C9"/>
    <mergeCell ref="B2:J2"/>
    <mergeCell ref="B7:B9"/>
    <mergeCell ref="D7:D9"/>
  </mergeCells>
  <phoneticPr fontId="21" type="noConversion"/>
  <dataValidations count="3">
    <dataValidation type="custom" allowBlank="1" showInputMessage="1" showErrorMessage="1" sqref="C27:C29">
      <formula1>1</formula1>
    </dataValidation>
    <dataValidation type="list" allowBlank="1" showInputMessage="1" showErrorMessage="1" sqref="C7:C8">
      <formula1>$A$42:$A$43</formula1>
    </dataValidation>
    <dataValidation type="list" allowBlank="1" showInputMessage="1" showErrorMessage="1" sqref="D15:D24">
      <mc:AlternateContent xmlns:x12ac="http://schemas.microsoft.com/office/spreadsheetml/2011/1/ac" xmlns:mc="http://schemas.openxmlformats.org/markup-compatibility/2006">
        <mc:Choice Requires="x12ac">
          <x12ac:list>"A granel, amb caixes",Envasat</x12ac:list>
        </mc:Choice>
        <mc:Fallback>
          <formula1>"A granel, amb caixes,Envasat"</formula1>
        </mc:Fallback>
      </mc:AlternateContent>
    </dataValidation>
  </dataValidations>
  <pageMargins left="0.11811023622047245" right="0.11811023622047245" top="0.15748031496062992" bottom="0" header="0.31496062992125984" footer="0.11811023622047245"/>
  <pageSetup paperSize="9" scale="10" orientation="landscape" cellComments="asDisplayed"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F1044"/>
  <sheetViews>
    <sheetView showGridLines="0" zoomScale="80" zoomScaleNormal="100" workbookViewId="0">
      <selection activeCell="D151" sqref="D151"/>
    </sheetView>
  </sheetViews>
  <sheetFormatPr defaultColWidth="9.1796875" defaultRowHeight="14.5" x14ac:dyDescent="0.35"/>
  <cols>
    <col min="1" max="1" width="4.26953125" style="1" customWidth="1"/>
    <col min="2" max="2" width="36.7265625" style="1" customWidth="1"/>
    <col min="3" max="3" width="39" style="1" customWidth="1"/>
    <col min="4" max="4" width="27.81640625" style="3" customWidth="1"/>
    <col min="5" max="5" width="35.7265625" style="3" customWidth="1"/>
    <col min="6" max="6" width="27" style="3" customWidth="1"/>
    <col min="7" max="8" width="19.81640625" style="3" customWidth="1"/>
    <col min="9" max="9" width="19.26953125" style="3" customWidth="1"/>
    <col min="10" max="10" width="17.7265625" style="3" customWidth="1"/>
    <col min="11" max="11" width="19" style="3" customWidth="1"/>
    <col min="12" max="12" width="15" style="3" customWidth="1"/>
    <col min="13" max="13" width="5.7265625" style="1" customWidth="1"/>
    <col min="14" max="14" width="7" style="1" customWidth="1"/>
    <col min="15" max="15" width="9.1796875" style="1" customWidth="1"/>
    <col min="16" max="18" width="0" style="1" hidden="1" customWidth="1"/>
    <col min="19" max="136" width="9.1796875" style="1" customWidth="1"/>
    <col min="137" max="16384" width="9.1796875" style="3"/>
  </cols>
  <sheetData>
    <row r="1" spans="2:15" ht="73.5" customHeight="1" x14ac:dyDescent="0.35">
      <c r="C1" s="377" t="s">
        <v>637</v>
      </c>
      <c r="D1" s="377"/>
      <c r="E1" s="377"/>
      <c r="F1" s="377"/>
      <c r="G1" s="377"/>
      <c r="J1" s="30"/>
      <c r="K1" s="30"/>
      <c r="L1" s="30"/>
      <c r="M1" s="30"/>
      <c r="N1" s="30"/>
    </row>
    <row r="2" spans="2:15" ht="38.25" customHeight="1" x14ac:dyDescent="0.35">
      <c r="B2" s="383" t="s">
        <v>43</v>
      </c>
      <c r="C2" s="384"/>
      <c r="D2" s="384"/>
      <c r="E2" s="384"/>
      <c r="F2" s="384"/>
      <c r="G2" s="384"/>
      <c r="H2" s="384"/>
      <c r="I2" s="384"/>
      <c r="J2" s="384"/>
      <c r="K2" s="385"/>
      <c r="L2" s="31"/>
      <c r="M2" s="31"/>
      <c r="N2" s="31"/>
    </row>
    <row r="3" spans="2:15" x14ac:dyDescent="0.35">
      <c r="D3" s="1"/>
      <c r="E3" s="1"/>
      <c r="F3" s="1"/>
      <c r="G3" s="1"/>
      <c r="H3" s="1"/>
      <c r="I3" s="1"/>
      <c r="J3" s="1"/>
      <c r="K3" s="1"/>
      <c r="L3" s="1"/>
    </row>
    <row r="4" spans="2:15" ht="16.5" customHeight="1" x14ac:dyDescent="0.35">
      <c r="B4" s="101"/>
      <c r="C4" s="34" t="s">
        <v>18</v>
      </c>
      <c r="E4" s="1"/>
      <c r="F4" s="1"/>
      <c r="G4" s="1"/>
      <c r="J4" s="1"/>
      <c r="K4" s="1"/>
      <c r="L4" s="1"/>
    </row>
    <row r="5" spans="2:15" ht="16.5" customHeight="1" x14ac:dyDescent="0.35">
      <c r="C5" s="35"/>
      <c r="E5" s="1"/>
      <c r="F5" s="1"/>
      <c r="G5" s="1"/>
      <c r="J5" s="1"/>
      <c r="K5" s="1"/>
      <c r="L5" s="1"/>
    </row>
    <row r="6" spans="2:15" ht="16.5" customHeight="1" x14ac:dyDescent="0.35">
      <c r="B6" s="102"/>
      <c r="C6" s="34" t="s">
        <v>17</v>
      </c>
      <c r="E6" s="1"/>
      <c r="F6" s="1"/>
      <c r="G6" s="1"/>
      <c r="J6" s="1"/>
      <c r="K6" s="1"/>
      <c r="L6" s="1"/>
    </row>
    <row r="7" spans="2:15" ht="16.5" customHeight="1" x14ac:dyDescent="0.35">
      <c r="C7" s="35"/>
      <c r="E7" s="1"/>
      <c r="F7" s="1"/>
      <c r="G7" s="372"/>
      <c r="H7" s="372"/>
      <c r="I7" s="372"/>
      <c r="J7" s="372"/>
      <c r="K7" s="372"/>
      <c r="L7" s="372"/>
      <c r="M7" s="372"/>
      <c r="N7" s="372"/>
    </row>
    <row r="8" spans="2:15" ht="16.5" customHeight="1" x14ac:dyDescent="0.35">
      <c r="B8" s="103"/>
      <c r="C8" s="36" t="s">
        <v>19</v>
      </c>
      <c r="E8" s="1"/>
      <c r="F8" s="1"/>
      <c r="G8" s="1"/>
      <c r="J8" s="1"/>
      <c r="K8" s="1"/>
      <c r="L8" s="1"/>
      <c r="M8" s="11"/>
      <c r="N8" s="2"/>
      <c r="O8" s="12"/>
    </row>
    <row r="9" spans="2:15" ht="9.75" customHeight="1" x14ac:dyDescent="0.35">
      <c r="D9" s="1"/>
      <c r="E9" s="1"/>
      <c r="F9" s="1"/>
      <c r="G9" s="1"/>
      <c r="H9" s="1"/>
      <c r="I9" s="1"/>
      <c r="J9" s="1"/>
      <c r="K9" s="1"/>
      <c r="L9" s="1"/>
      <c r="M9" s="11"/>
      <c r="N9" s="2"/>
      <c r="O9" s="2"/>
    </row>
    <row r="10" spans="2:15" ht="9.75" customHeight="1" x14ac:dyDescent="0.35">
      <c r="D10" s="1"/>
      <c r="E10" s="1"/>
      <c r="F10" s="1"/>
      <c r="G10" s="1"/>
      <c r="H10" s="1"/>
      <c r="I10" s="1"/>
      <c r="J10" s="1"/>
      <c r="K10" s="1"/>
      <c r="L10" s="1"/>
      <c r="M10" s="11"/>
      <c r="N10" s="2"/>
      <c r="O10" s="2"/>
    </row>
    <row r="11" spans="2:15" ht="21" x14ac:dyDescent="0.5">
      <c r="B11" s="233" t="s">
        <v>565</v>
      </c>
      <c r="C11" s="234"/>
      <c r="D11" s="234"/>
      <c r="E11" s="234"/>
      <c r="F11" s="234"/>
      <c r="G11" s="234"/>
      <c r="H11" s="234"/>
      <c r="I11" s="37"/>
      <c r="J11" s="1"/>
      <c r="K11" s="1"/>
      <c r="L11" s="1"/>
      <c r="M11" s="11"/>
      <c r="N11" s="2"/>
      <c r="O11" s="2"/>
    </row>
    <row r="12" spans="2:15" ht="21" x14ac:dyDescent="0.5">
      <c r="B12" s="235" t="s">
        <v>558</v>
      </c>
      <c r="C12" s="236"/>
      <c r="D12" s="236"/>
      <c r="E12" s="236"/>
      <c r="F12" s="234"/>
      <c r="G12" s="234"/>
      <c r="H12" s="234"/>
      <c r="I12" s="37"/>
      <c r="J12" s="1"/>
      <c r="K12" s="1"/>
      <c r="L12" s="1"/>
      <c r="M12" s="11"/>
      <c r="N12" s="2"/>
      <c r="O12" s="2"/>
    </row>
    <row r="13" spans="2:15" ht="36.65" customHeight="1" x14ac:dyDescent="0.35">
      <c r="B13" s="372" t="s">
        <v>562</v>
      </c>
      <c r="C13" s="372"/>
      <c r="D13" s="372"/>
      <c r="E13" s="372"/>
      <c r="F13" s="372"/>
      <c r="G13" s="372"/>
      <c r="H13" s="372"/>
      <c r="I13" s="372"/>
      <c r="J13" s="1"/>
      <c r="K13" s="1"/>
      <c r="L13" s="1"/>
      <c r="M13" s="11"/>
      <c r="N13" s="2"/>
      <c r="O13" s="2"/>
    </row>
    <row r="14" spans="2:15" ht="36" customHeight="1" x14ac:dyDescent="0.35">
      <c r="B14" s="372" t="s">
        <v>561</v>
      </c>
      <c r="C14" s="372"/>
      <c r="D14" s="372"/>
      <c r="E14" s="372"/>
      <c r="F14" s="372"/>
      <c r="G14" s="372"/>
      <c r="H14" s="372"/>
      <c r="I14" s="372"/>
      <c r="J14" s="1"/>
      <c r="K14" s="1"/>
      <c r="L14" s="1"/>
      <c r="M14" s="11"/>
      <c r="N14" s="2"/>
      <c r="O14" s="2"/>
    </row>
    <row r="15" spans="2:15" ht="21" x14ac:dyDescent="0.5">
      <c r="B15" s="194"/>
      <c r="C15" s="229"/>
      <c r="D15" s="229"/>
      <c r="E15" s="229"/>
      <c r="F15" s="229"/>
      <c r="G15" s="229"/>
      <c r="H15" s="229"/>
      <c r="I15" s="1"/>
      <c r="J15" s="1"/>
      <c r="K15" s="1"/>
      <c r="L15" s="1"/>
      <c r="M15" s="11"/>
      <c r="N15" s="2"/>
      <c r="O15" s="2"/>
    </row>
    <row r="16" spans="2:15" ht="31.9" customHeight="1" x14ac:dyDescent="0.35">
      <c r="B16" s="373" t="s">
        <v>563</v>
      </c>
      <c r="C16" s="375" t="s">
        <v>559</v>
      </c>
      <c r="D16" s="376"/>
      <c r="E16" s="373" t="s">
        <v>560</v>
      </c>
      <c r="F16" s="373" t="s">
        <v>502</v>
      </c>
      <c r="G16" s="373" t="s">
        <v>503</v>
      </c>
      <c r="H16" s="373" t="s">
        <v>504</v>
      </c>
      <c r="I16" s="37"/>
      <c r="J16" s="1"/>
      <c r="K16" s="1"/>
      <c r="L16" s="1"/>
      <c r="M16" s="11"/>
      <c r="N16" s="2"/>
      <c r="O16" s="2"/>
    </row>
    <row r="17" spans="2:15" ht="81" customHeight="1" x14ac:dyDescent="0.35">
      <c r="B17" s="374"/>
      <c r="C17" s="237" t="s">
        <v>564</v>
      </c>
      <c r="D17" s="237" t="s">
        <v>507</v>
      </c>
      <c r="E17" s="374"/>
      <c r="F17" s="374"/>
      <c r="G17" s="374" t="s">
        <v>503</v>
      </c>
      <c r="H17" s="374"/>
      <c r="I17" s="37"/>
      <c r="J17" s="1"/>
      <c r="K17" s="1"/>
      <c r="L17" s="1"/>
      <c r="M17" s="11"/>
      <c r="N17" s="2"/>
      <c r="O17" s="2"/>
    </row>
    <row r="18" spans="2:15" ht="24" customHeight="1" x14ac:dyDescent="0.35">
      <c r="B18" s="155">
        <f>+B25</f>
        <v>0</v>
      </c>
      <c r="C18" s="155">
        <f>+B32</f>
        <v>0</v>
      </c>
      <c r="D18" s="155">
        <f>+B38</f>
        <v>0</v>
      </c>
      <c r="E18" s="155">
        <f>+F55</f>
        <v>0</v>
      </c>
      <c r="F18" s="155">
        <f>+E61</f>
        <v>0</v>
      </c>
      <c r="G18" s="155">
        <f>+H75+H86+K94</f>
        <v>0</v>
      </c>
      <c r="H18" s="155">
        <f>SUM(B18:G18)</f>
        <v>0</v>
      </c>
      <c r="I18" s="37"/>
      <c r="J18" s="1"/>
      <c r="K18" s="1"/>
      <c r="L18" s="1"/>
      <c r="M18" s="11"/>
      <c r="N18" s="2"/>
      <c r="O18" s="2"/>
    </row>
    <row r="19" spans="2:15" x14ac:dyDescent="0.35">
      <c r="D19" s="1"/>
      <c r="E19" s="1"/>
      <c r="F19" s="1"/>
      <c r="G19" s="1"/>
      <c r="H19" s="1"/>
      <c r="I19" s="1"/>
      <c r="J19" s="1"/>
      <c r="K19" s="1"/>
      <c r="L19" s="1"/>
      <c r="M19" s="11"/>
      <c r="N19" s="2"/>
      <c r="O19" s="2"/>
    </row>
    <row r="20" spans="2:15" x14ac:dyDescent="0.35">
      <c r="D20" s="1"/>
      <c r="E20" s="1"/>
      <c r="F20" s="1"/>
      <c r="G20" s="1"/>
      <c r="H20" s="1"/>
      <c r="I20" s="1"/>
      <c r="J20" s="1"/>
      <c r="K20" s="1"/>
      <c r="L20" s="1"/>
      <c r="M20" s="11"/>
      <c r="N20" s="2"/>
      <c r="O20" s="2"/>
    </row>
    <row r="21" spans="2:15" ht="21.65" customHeight="1" x14ac:dyDescent="0.35">
      <c r="B21" s="79" t="s">
        <v>566</v>
      </c>
      <c r="D21" s="1"/>
      <c r="E21" s="1"/>
      <c r="F21" s="1"/>
      <c r="G21" s="1"/>
      <c r="H21" s="1"/>
      <c r="I21" s="1"/>
      <c r="J21" s="1"/>
      <c r="K21" s="1"/>
      <c r="L21" s="1"/>
      <c r="M21" s="11"/>
      <c r="N21" s="2"/>
      <c r="O21" s="2"/>
    </row>
    <row r="22" spans="2:15" ht="71.5" customHeight="1" x14ac:dyDescent="0.45">
      <c r="B22" s="369" t="s">
        <v>567</v>
      </c>
      <c r="C22" s="369"/>
      <c r="D22" s="369"/>
      <c r="E22" s="369"/>
      <c r="F22" s="369"/>
      <c r="G22" s="369"/>
      <c r="H22" s="369"/>
      <c r="I22" s="369"/>
      <c r="J22" s="85"/>
      <c r="K22" s="85"/>
      <c r="L22" s="85"/>
      <c r="M22" s="11"/>
      <c r="N22" s="2"/>
      <c r="O22" s="2"/>
    </row>
    <row r="23" spans="2:15" ht="8.5" customHeight="1" x14ac:dyDescent="0.45">
      <c r="B23" s="342"/>
      <c r="C23" s="342"/>
      <c r="D23" s="342"/>
      <c r="E23" s="342"/>
      <c r="F23" s="342"/>
      <c r="G23" s="342"/>
      <c r="H23" s="342"/>
      <c r="I23" s="342"/>
      <c r="J23" s="342"/>
      <c r="K23" s="85"/>
      <c r="L23" s="85"/>
      <c r="M23" s="11"/>
      <c r="N23" s="2"/>
      <c r="O23" s="2"/>
    </row>
    <row r="24" spans="2:15" ht="31.15" customHeight="1" x14ac:dyDescent="0.45">
      <c r="B24" s="152" t="s">
        <v>104</v>
      </c>
      <c r="C24" s="83"/>
      <c r="D24" s="83"/>
      <c r="E24" s="83"/>
      <c r="F24" s="83"/>
      <c r="G24" s="83"/>
      <c r="H24" s="83"/>
      <c r="I24" s="83"/>
      <c r="J24" s="83"/>
      <c r="K24" s="85"/>
      <c r="L24" s="85"/>
      <c r="M24" s="11"/>
      <c r="N24" s="2"/>
      <c r="O24" s="2"/>
    </row>
    <row r="25" spans="2:15" ht="25.9" customHeight="1" x14ac:dyDescent="0.45">
      <c r="B25" s="155">
        <v>0</v>
      </c>
      <c r="C25" s="228" t="s">
        <v>568</v>
      </c>
      <c r="D25" s="83"/>
      <c r="E25" s="83"/>
      <c r="F25" s="83"/>
      <c r="G25" s="83"/>
      <c r="H25" s="83"/>
      <c r="I25" s="83"/>
      <c r="J25" s="83"/>
      <c r="K25" s="85"/>
      <c r="L25" s="85"/>
      <c r="M25" s="11"/>
      <c r="N25" s="2"/>
      <c r="O25" s="2"/>
    </row>
    <row r="26" spans="2:15" ht="11.5" customHeight="1" x14ac:dyDescent="0.45">
      <c r="B26" s="83"/>
      <c r="C26" s="83"/>
      <c r="D26" s="83"/>
      <c r="E26" s="83"/>
      <c r="F26" s="83"/>
      <c r="G26" s="83"/>
      <c r="H26" s="83"/>
      <c r="I26" s="83"/>
      <c r="J26" s="83"/>
      <c r="K26" s="85"/>
      <c r="L26" s="85"/>
      <c r="M26" s="11"/>
      <c r="N26" s="2"/>
      <c r="O26" s="2"/>
    </row>
    <row r="27" spans="2:15" ht="19.149999999999999" customHeight="1" x14ac:dyDescent="0.45">
      <c r="B27" s="386" t="s">
        <v>118</v>
      </c>
      <c r="C27" s="386"/>
      <c r="D27" s="386"/>
      <c r="E27" s="386"/>
      <c r="F27" s="386"/>
      <c r="G27" s="386"/>
      <c r="H27" s="386"/>
      <c r="I27" s="386"/>
      <c r="J27" s="85"/>
      <c r="K27" s="85"/>
      <c r="L27" s="85"/>
      <c r="M27" s="11"/>
      <c r="N27" s="2"/>
      <c r="O27" s="2"/>
    </row>
    <row r="28" spans="2:15" ht="31.15" customHeight="1" x14ac:dyDescent="0.45">
      <c r="B28" s="369" t="s">
        <v>619</v>
      </c>
      <c r="C28" s="369"/>
      <c r="D28" s="369"/>
      <c r="E28" s="369"/>
      <c r="F28" s="369"/>
      <c r="G28" s="369"/>
      <c r="H28" s="369"/>
      <c r="I28" s="369"/>
      <c r="J28" s="85"/>
      <c r="K28" s="85"/>
      <c r="L28" s="85"/>
      <c r="M28" s="11"/>
      <c r="N28" s="2"/>
      <c r="O28" s="2"/>
    </row>
    <row r="29" spans="2:15" ht="26.5" customHeight="1" x14ac:dyDescent="0.45">
      <c r="B29" s="382" t="s">
        <v>569</v>
      </c>
      <c r="C29" s="382"/>
      <c r="D29" s="382"/>
      <c r="E29" s="382"/>
      <c r="F29" s="382"/>
      <c r="G29" s="382"/>
      <c r="H29" s="382"/>
      <c r="I29" s="234"/>
      <c r="J29" s="85"/>
      <c r="K29" s="85"/>
      <c r="L29" s="85"/>
      <c r="M29" s="11"/>
      <c r="N29" s="2"/>
      <c r="O29" s="2"/>
    </row>
    <row r="30" spans="2:15" ht="19.149999999999999" customHeight="1" x14ac:dyDescent="0.45">
      <c r="B30" s="387"/>
      <c r="C30" s="387"/>
      <c r="D30" s="387"/>
      <c r="E30" s="387"/>
      <c r="F30" s="387"/>
      <c r="G30" s="387"/>
      <c r="H30" s="387"/>
      <c r="I30" s="182"/>
      <c r="J30" s="85"/>
      <c r="K30" s="85"/>
      <c r="L30" s="85"/>
      <c r="M30" s="11"/>
      <c r="N30" s="2"/>
      <c r="O30" s="2"/>
    </row>
    <row r="31" spans="2:15" ht="40.15" customHeight="1" x14ac:dyDescent="0.45">
      <c r="B31" s="152" t="s">
        <v>104</v>
      </c>
      <c r="C31" s="195"/>
      <c r="D31" s="195"/>
      <c r="E31" s="182"/>
      <c r="F31" s="188"/>
      <c r="G31" s="189"/>
      <c r="H31" s="189"/>
      <c r="I31" s="183"/>
      <c r="J31" s="85"/>
      <c r="K31" s="85"/>
      <c r="L31" s="85"/>
      <c r="M31" s="11"/>
      <c r="N31" s="2"/>
      <c r="O31" s="2"/>
    </row>
    <row r="32" spans="2:15" ht="40.9" customHeight="1" x14ac:dyDescent="0.45">
      <c r="B32" s="155">
        <f>+'Emissions transport recollida'!V356</f>
        <v>0</v>
      </c>
      <c r="C32" s="195"/>
      <c r="D32" s="195"/>
      <c r="E32" s="182"/>
      <c r="F32" s="188"/>
      <c r="G32" s="190"/>
      <c r="H32" s="189"/>
      <c r="I32" s="182"/>
      <c r="J32" s="182"/>
      <c r="K32" s="85"/>
      <c r="L32" s="85"/>
      <c r="M32" s="11"/>
      <c r="N32" s="2"/>
      <c r="O32" s="2"/>
    </row>
    <row r="33" spans="2:15" ht="22.9" customHeight="1" x14ac:dyDescent="0.45">
      <c r="B33" s="182"/>
      <c r="C33" s="182"/>
      <c r="D33" s="182"/>
      <c r="E33" s="182"/>
      <c r="F33" s="182"/>
      <c r="G33" s="190"/>
      <c r="H33" s="189"/>
      <c r="I33" s="183"/>
      <c r="J33" s="183"/>
      <c r="K33" s="85"/>
      <c r="L33" s="85"/>
      <c r="M33" s="11"/>
      <c r="N33" s="2"/>
      <c r="O33" s="2"/>
    </row>
    <row r="34" spans="2:15" ht="19.149999999999999" customHeight="1" x14ac:dyDescent="0.45">
      <c r="B34" s="369" t="s">
        <v>512</v>
      </c>
      <c r="C34" s="369"/>
      <c r="D34" s="369"/>
      <c r="E34" s="369"/>
      <c r="F34" s="369"/>
      <c r="G34" s="369"/>
      <c r="H34" s="369"/>
      <c r="I34" s="369"/>
      <c r="J34" s="85"/>
      <c r="K34" s="85"/>
      <c r="L34" s="85"/>
      <c r="M34" s="11"/>
      <c r="N34" s="2"/>
      <c r="O34" s="2"/>
    </row>
    <row r="35" spans="2:15" ht="45.65" customHeight="1" x14ac:dyDescent="0.45">
      <c r="B35" s="381" t="s">
        <v>570</v>
      </c>
      <c r="C35" s="381"/>
      <c r="D35" s="381"/>
      <c r="E35" s="381"/>
      <c r="F35" s="381"/>
      <c r="G35" s="381"/>
      <c r="H35" s="381"/>
      <c r="I35" s="381"/>
      <c r="J35" s="85"/>
      <c r="K35" s="85"/>
      <c r="L35" s="85"/>
      <c r="M35" s="11"/>
      <c r="N35" s="2"/>
      <c r="O35" s="2"/>
    </row>
    <row r="36" spans="2:15" ht="15" customHeight="1" x14ac:dyDescent="0.45">
      <c r="B36" s="193"/>
      <c r="C36" s="193"/>
      <c r="D36" s="193"/>
      <c r="E36" s="193"/>
      <c r="F36" s="193"/>
      <c r="G36" s="192"/>
      <c r="H36" s="192"/>
      <c r="I36" s="192"/>
      <c r="J36" s="85"/>
      <c r="K36" s="85"/>
      <c r="L36" s="85"/>
      <c r="M36" s="11"/>
      <c r="N36" s="2"/>
      <c r="O36" s="2"/>
    </row>
    <row r="37" spans="2:15" ht="32.5" customHeight="1" x14ac:dyDescent="0.45">
      <c r="B37" s="152" t="s">
        <v>104</v>
      </c>
      <c r="C37" s="182"/>
      <c r="D37" s="182"/>
      <c r="E37" s="182"/>
      <c r="F37" s="182"/>
      <c r="G37" s="182"/>
      <c r="H37" s="182"/>
      <c r="I37" s="182"/>
      <c r="J37" s="85"/>
      <c r="K37" s="85"/>
      <c r="L37" s="85"/>
      <c r="M37" s="11"/>
      <c r="N37" s="2"/>
      <c r="O37" s="2"/>
    </row>
    <row r="38" spans="2:15" ht="31.9" customHeight="1" x14ac:dyDescent="0.45">
      <c r="B38" s="155">
        <v>0</v>
      </c>
      <c r="C38" s="228" t="s">
        <v>568</v>
      </c>
      <c r="D38" s="182"/>
      <c r="E38" s="182"/>
      <c r="F38" s="182"/>
      <c r="G38" s="182"/>
      <c r="H38" s="182"/>
      <c r="I38" s="182"/>
      <c r="J38" s="85"/>
      <c r="K38" s="85"/>
      <c r="L38" s="85"/>
      <c r="M38" s="11"/>
      <c r="N38" s="2"/>
      <c r="O38" s="2"/>
    </row>
    <row r="39" spans="2:15" ht="19.149999999999999" customHeight="1" x14ac:dyDescent="0.45">
      <c r="B39" s="182"/>
      <c r="C39" s="182"/>
      <c r="D39" s="182"/>
      <c r="E39" s="182"/>
      <c r="F39" s="182"/>
      <c r="G39" s="182"/>
      <c r="H39" s="182"/>
      <c r="I39" s="182"/>
      <c r="J39" s="85"/>
      <c r="K39" s="85"/>
      <c r="L39" s="85"/>
      <c r="M39" s="11"/>
      <c r="N39" s="2"/>
      <c r="O39" s="2"/>
    </row>
    <row r="40" spans="2:15" ht="19.149999999999999" customHeight="1" x14ac:dyDescent="0.45">
      <c r="B40" s="64" t="s">
        <v>571</v>
      </c>
      <c r="C40" s="38"/>
      <c r="D40" s="37"/>
      <c r="E40" s="238"/>
      <c r="F40" s="165"/>
      <c r="G40" s="165"/>
      <c r="H40" s="165"/>
      <c r="I40" s="165"/>
      <c r="J40" s="85"/>
      <c r="K40" s="85"/>
      <c r="L40" s="85"/>
      <c r="M40" s="11"/>
      <c r="N40" s="2"/>
      <c r="O40" s="2"/>
    </row>
    <row r="41" spans="2:15" ht="19.149999999999999" customHeight="1" x14ac:dyDescent="0.45">
      <c r="B41" s="382" t="s">
        <v>572</v>
      </c>
      <c r="C41" s="382"/>
      <c r="D41" s="382"/>
      <c r="E41" s="382"/>
      <c r="F41" s="175"/>
      <c r="G41" s="175"/>
      <c r="H41" s="175"/>
      <c r="I41" s="175"/>
      <c r="J41" s="85"/>
      <c r="K41" s="85"/>
      <c r="L41" s="85"/>
      <c r="M41" s="11"/>
      <c r="N41" s="2"/>
      <c r="O41" s="2"/>
    </row>
    <row r="42" spans="2:15" ht="28.15" customHeight="1" x14ac:dyDescent="0.45">
      <c r="B42" s="100" t="s">
        <v>117</v>
      </c>
      <c r="C42" s="100" t="s">
        <v>116</v>
      </c>
      <c r="D42" s="100" t="s">
        <v>573</v>
      </c>
      <c r="E42" s="100" t="s">
        <v>574</v>
      </c>
      <c r="F42" s="133" t="s">
        <v>575</v>
      </c>
      <c r="G42" s="229"/>
      <c r="H42" s="229"/>
      <c r="I42" s="229"/>
      <c r="J42" s="85"/>
      <c r="K42" s="85"/>
      <c r="L42" s="85"/>
      <c r="M42" s="11"/>
      <c r="N42" s="2"/>
      <c r="O42" s="2"/>
    </row>
    <row r="43" spans="2:15" ht="19.149999999999999" customHeight="1" x14ac:dyDescent="0.45">
      <c r="B43" s="239" t="s">
        <v>33</v>
      </c>
      <c r="C43" s="240"/>
      <c r="D43" s="176"/>
      <c r="E43" s="177">
        <f>IF(C43="",0,VLOOKUP(B43&amp;C43,$A$129:$D$152,4,FALSE))</f>
        <v>0</v>
      </c>
      <c r="F43" s="185">
        <f t="shared" ref="F43:F52" si="0">(D43*E43)/1000</f>
        <v>0</v>
      </c>
      <c r="G43" s="229"/>
      <c r="H43" s="229"/>
      <c r="I43" s="229"/>
      <c r="J43" s="85"/>
      <c r="K43" s="85"/>
      <c r="L43" s="85"/>
      <c r="M43" s="11"/>
      <c r="N43" s="2"/>
      <c r="O43" s="2"/>
    </row>
    <row r="44" spans="2:15" ht="19.149999999999999" customHeight="1" x14ac:dyDescent="0.45">
      <c r="B44" s="239" t="s">
        <v>26</v>
      </c>
      <c r="C44" s="240"/>
      <c r="D44" s="176"/>
      <c r="E44" s="177">
        <f t="shared" ref="E44:E54" si="1">IF(C44="",0,VLOOKUP(B44&amp;C44,$A$129:$D$152,4,FALSE))</f>
        <v>0</v>
      </c>
      <c r="F44" s="185">
        <f t="shared" si="0"/>
        <v>0</v>
      </c>
      <c r="G44" s="229"/>
      <c r="H44" s="229"/>
      <c r="I44" s="229"/>
      <c r="J44" s="85"/>
      <c r="K44" s="85"/>
      <c r="L44" s="85"/>
      <c r="M44" s="11"/>
      <c r="N44" s="2"/>
      <c r="O44" s="2"/>
    </row>
    <row r="45" spans="2:15" ht="19.149999999999999" customHeight="1" x14ac:dyDescent="0.45">
      <c r="B45" s="239" t="s">
        <v>27</v>
      </c>
      <c r="C45" s="240"/>
      <c r="D45" s="176"/>
      <c r="E45" s="177">
        <f t="shared" si="1"/>
        <v>0</v>
      </c>
      <c r="F45" s="185">
        <f t="shared" si="0"/>
        <v>0</v>
      </c>
      <c r="G45" s="229"/>
      <c r="H45" s="229"/>
      <c r="I45" s="229"/>
      <c r="J45" s="85"/>
      <c r="K45" s="85"/>
      <c r="L45" s="85"/>
      <c r="M45" s="11"/>
      <c r="N45" s="2"/>
      <c r="O45" s="2"/>
    </row>
    <row r="46" spans="2:15" ht="19.149999999999999" customHeight="1" x14ac:dyDescent="0.45">
      <c r="B46" s="239" t="s">
        <v>8</v>
      </c>
      <c r="C46" s="240"/>
      <c r="D46" s="176"/>
      <c r="E46" s="177">
        <f t="shared" si="1"/>
        <v>0</v>
      </c>
      <c r="F46" s="185">
        <f t="shared" si="0"/>
        <v>0</v>
      </c>
      <c r="G46" s="229"/>
      <c r="H46" s="229"/>
      <c r="I46" s="229"/>
      <c r="J46" s="85"/>
      <c r="K46" s="85"/>
      <c r="L46" s="85"/>
      <c r="M46" s="11"/>
      <c r="N46" s="2"/>
      <c r="O46" s="2"/>
    </row>
    <row r="47" spans="2:15" ht="19.149999999999999" customHeight="1" x14ac:dyDescent="0.45">
      <c r="B47" s="239" t="s">
        <v>10</v>
      </c>
      <c r="C47" s="240"/>
      <c r="D47" s="176"/>
      <c r="E47" s="177">
        <f t="shared" si="1"/>
        <v>0</v>
      </c>
      <c r="F47" s="185">
        <f t="shared" si="0"/>
        <v>0</v>
      </c>
      <c r="G47" s="229"/>
      <c r="H47" s="229"/>
      <c r="I47" s="229"/>
      <c r="J47" s="85"/>
      <c r="K47" s="85"/>
      <c r="L47" s="85"/>
      <c r="M47" s="11"/>
      <c r="N47" s="2"/>
      <c r="O47" s="2"/>
    </row>
    <row r="48" spans="2:15" ht="19.149999999999999" customHeight="1" x14ac:dyDescent="0.45">
      <c r="B48" s="239" t="s">
        <v>28</v>
      </c>
      <c r="C48" s="240"/>
      <c r="D48" s="176"/>
      <c r="E48" s="177">
        <f t="shared" si="1"/>
        <v>0</v>
      </c>
      <c r="F48" s="185">
        <f t="shared" si="0"/>
        <v>0</v>
      </c>
      <c r="G48" s="229"/>
      <c r="H48" s="229"/>
      <c r="I48" s="229"/>
      <c r="J48" s="85"/>
      <c r="K48" s="85"/>
      <c r="L48" s="85"/>
      <c r="M48" s="11"/>
      <c r="N48" s="2"/>
      <c r="O48" s="2"/>
    </row>
    <row r="49" spans="2:24" ht="19.149999999999999" customHeight="1" x14ac:dyDescent="0.45">
      <c r="B49" s="239" t="s">
        <v>29</v>
      </c>
      <c r="C49" s="240"/>
      <c r="D49" s="176"/>
      <c r="E49" s="177">
        <f t="shared" si="1"/>
        <v>0</v>
      </c>
      <c r="F49" s="185">
        <f t="shared" si="0"/>
        <v>0</v>
      </c>
      <c r="G49" s="229"/>
      <c r="H49" s="229"/>
      <c r="I49" s="229"/>
      <c r="J49" s="85"/>
      <c r="K49" s="85"/>
      <c r="L49" s="85"/>
      <c r="M49" s="11"/>
      <c r="N49" s="2"/>
      <c r="O49" s="2"/>
    </row>
    <row r="50" spans="2:24" ht="19.149999999999999" customHeight="1" x14ac:dyDescent="0.45">
      <c r="B50" s="239" t="s">
        <v>30</v>
      </c>
      <c r="C50" s="240"/>
      <c r="D50" s="176"/>
      <c r="E50" s="177">
        <f t="shared" si="1"/>
        <v>0</v>
      </c>
      <c r="F50" s="185">
        <f t="shared" si="0"/>
        <v>0</v>
      </c>
      <c r="G50" s="229"/>
      <c r="H50" s="229"/>
      <c r="I50" s="229"/>
      <c r="J50" s="85"/>
      <c r="K50" s="85"/>
      <c r="L50" s="85"/>
      <c r="M50" s="11"/>
      <c r="N50" s="2"/>
      <c r="O50" s="2"/>
    </row>
    <row r="51" spans="2:24" ht="19.149999999999999" customHeight="1" x14ac:dyDescent="0.45">
      <c r="B51" s="239" t="s">
        <v>31</v>
      </c>
      <c r="C51" s="240"/>
      <c r="D51" s="176"/>
      <c r="E51" s="177">
        <f t="shared" si="1"/>
        <v>0</v>
      </c>
      <c r="F51" s="185">
        <f t="shared" si="0"/>
        <v>0</v>
      </c>
      <c r="G51" s="229"/>
      <c r="H51" s="229"/>
      <c r="I51" s="229"/>
      <c r="J51" s="85"/>
      <c r="K51" s="85"/>
      <c r="L51" s="85"/>
      <c r="M51" s="11"/>
      <c r="N51" s="2"/>
      <c r="O51" s="2"/>
    </row>
    <row r="52" spans="2:24" ht="19.149999999999999" customHeight="1" x14ac:dyDescent="0.45">
      <c r="B52" s="239" t="s">
        <v>15</v>
      </c>
      <c r="C52" s="240"/>
      <c r="D52" s="176"/>
      <c r="E52" s="177">
        <f t="shared" si="1"/>
        <v>0</v>
      </c>
      <c r="F52" s="185">
        <f t="shared" si="0"/>
        <v>0</v>
      </c>
      <c r="G52" s="229"/>
      <c r="H52" s="229"/>
      <c r="I52" s="229"/>
      <c r="J52" s="85"/>
      <c r="K52" s="85"/>
      <c r="L52" s="85"/>
      <c r="M52" s="11"/>
      <c r="N52" s="2"/>
      <c r="O52" s="2"/>
    </row>
    <row r="53" spans="2:24" ht="30.65" customHeight="1" x14ac:dyDescent="0.45">
      <c r="B53" s="239" t="s">
        <v>146</v>
      </c>
      <c r="C53" s="240"/>
      <c r="D53" s="176"/>
      <c r="E53" s="241">
        <f>+IF(D53="",0,"Poseu l'últim mix disponible de la comercialitzadora*")</f>
        <v>0</v>
      </c>
      <c r="F53" s="185">
        <f>IF(C53="",0,(D53*E53)/1000)</f>
        <v>0</v>
      </c>
      <c r="G53" s="229"/>
      <c r="H53" s="229"/>
      <c r="I53" s="229"/>
      <c r="J53" s="85"/>
      <c r="K53" s="85"/>
      <c r="L53" s="85"/>
      <c r="M53" s="11"/>
      <c r="N53" s="2"/>
      <c r="O53" s="2"/>
    </row>
    <row r="54" spans="2:24" ht="31.9" customHeight="1" x14ac:dyDescent="0.45">
      <c r="B54" s="239" t="s">
        <v>147</v>
      </c>
      <c r="C54" s="240"/>
      <c r="D54" s="176"/>
      <c r="E54" s="177">
        <f t="shared" si="1"/>
        <v>0</v>
      </c>
      <c r="F54" s="185">
        <f>(D54*E54)/1000</f>
        <v>0</v>
      </c>
      <c r="G54" s="229"/>
      <c r="H54" s="229"/>
      <c r="I54" s="229"/>
      <c r="J54" s="85"/>
      <c r="K54" s="85"/>
      <c r="L54" s="85"/>
      <c r="M54" s="11"/>
      <c r="N54" s="2"/>
      <c r="O54" s="2"/>
    </row>
    <row r="55" spans="2:24" ht="19.149999999999999" customHeight="1" x14ac:dyDescent="0.45">
      <c r="B55" s="229"/>
      <c r="C55" s="229"/>
      <c r="D55" s="229"/>
      <c r="E55" s="242" t="s">
        <v>576</v>
      </c>
      <c r="F55" s="243">
        <f>SUM(F43:F54)</f>
        <v>0</v>
      </c>
      <c r="G55" s="229"/>
      <c r="H55" s="229"/>
      <c r="I55" s="229"/>
      <c r="J55" s="85"/>
      <c r="K55" s="85"/>
      <c r="L55" s="85"/>
      <c r="M55" s="11"/>
      <c r="N55" s="2"/>
      <c r="O55" s="2"/>
    </row>
    <row r="56" spans="2:24" ht="85.15" customHeight="1" x14ac:dyDescent="0.45">
      <c r="B56" s="370" t="s">
        <v>582</v>
      </c>
      <c r="C56" s="371"/>
      <c r="D56" s="156"/>
      <c r="E56" s="251" t="s">
        <v>579</v>
      </c>
      <c r="F56"/>
      <c r="G56" s="187"/>
      <c r="H56" s="187"/>
      <c r="I56" s="187"/>
      <c r="J56"/>
      <c r="K56" s="85"/>
      <c r="L56" s="85"/>
      <c r="M56" s="11"/>
      <c r="N56" s="2"/>
      <c r="O56" s="2"/>
    </row>
    <row r="57" spans="2:24" s="186" customFormat="1" ht="40.9" customHeight="1" x14ac:dyDescent="0.45">
      <c r="B57" s="253"/>
      <c r="C57" s="253"/>
      <c r="D57" s="247"/>
      <c r="E57" s="244" t="s">
        <v>577</v>
      </c>
      <c r="F57" s="187"/>
      <c r="G57" s="187"/>
      <c r="H57" s="187"/>
      <c r="I57" s="187"/>
      <c r="J57" s="187"/>
      <c r="K57" s="254"/>
      <c r="L57" s="254"/>
      <c r="M57" s="255"/>
    </row>
    <row r="58" spans="2:24" ht="40.15" customHeight="1" x14ac:dyDescent="0.45">
      <c r="B58" s="64" t="s">
        <v>502</v>
      </c>
      <c r="C58" s="234"/>
      <c r="D58" s="234"/>
      <c r="F58" s="229"/>
      <c r="G58" s="165"/>
      <c r="H58" s="229"/>
      <c r="I58" s="229"/>
      <c r="J58" s="254"/>
      <c r="K58" s="254"/>
      <c r="L58" s="254"/>
      <c r="M58" s="255"/>
      <c r="N58" s="186"/>
      <c r="O58" s="186"/>
      <c r="P58" s="186"/>
      <c r="Q58" s="186"/>
      <c r="R58" s="186"/>
      <c r="S58" s="186"/>
      <c r="T58" s="186"/>
      <c r="U58" s="186"/>
      <c r="V58" s="186"/>
      <c r="W58" s="186"/>
      <c r="X58" s="186"/>
    </row>
    <row r="59" spans="2:24" ht="30" customHeight="1" x14ac:dyDescent="0.45">
      <c r="B59" s="381" t="s">
        <v>609</v>
      </c>
      <c r="C59" s="381"/>
      <c r="D59" s="381"/>
      <c r="E59" s="381"/>
      <c r="F59" s="381"/>
      <c r="G59" s="381"/>
      <c r="H59" s="257"/>
      <c r="I59" s="257"/>
      <c r="J59" s="247"/>
      <c r="K59" s="254"/>
      <c r="L59" s="254"/>
      <c r="M59" s="255"/>
      <c r="N59" s="186"/>
      <c r="O59" s="186"/>
      <c r="P59" s="186"/>
      <c r="Q59" s="186"/>
      <c r="R59" s="186"/>
      <c r="S59" s="186"/>
      <c r="T59" s="186"/>
      <c r="U59" s="186"/>
      <c r="V59" s="186"/>
      <c r="W59" s="186"/>
      <c r="X59" s="186"/>
    </row>
    <row r="60" spans="2:24" ht="52.9" customHeight="1" x14ac:dyDescent="0.45">
      <c r="B60" s="100" t="s">
        <v>578</v>
      </c>
      <c r="C60" s="100" t="s">
        <v>114</v>
      </c>
      <c r="D60" s="100" t="s">
        <v>618</v>
      </c>
      <c r="E60" s="133" t="s">
        <v>34</v>
      </c>
      <c r="F60" s="134"/>
      <c r="G60" s="134"/>
      <c r="H60" s="229"/>
      <c r="I60" s="229"/>
      <c r="J60" s="254"/>
      <c r="K60" s="254"/>
      <c r="L60" s="254"/>
      <c r="M60" s="255"/>
      <c r="N60" s="186"/>
      <c r="O60" s="186"/>
      <c r="P60" s="186"/>
      <c r="Q60" s="186"/>
      <c r="R60" s="186"/>
      <c r="S60" s="186"/>
      <c r="T60" s="186"/>
      <c r="U60" s="186"/>
      <c r="V60" s="186"/>
      <c r="W60" s="186"/>
      <c r="X60" s="186"/>
    </row>
    <row r="61" spans="2:24" ht="25.15" customHeight="1" x14ac:dyDescent="0.45">
      <c r="B61" s="248">
        <f>+'Escenari de Base'!C25</f>
        <v>0</v>
      </c>
      <c r="C61" s="196"/>
      <c r="D61" s="312">
        <f>+'Escenari de Base'!D52</f>
        <v>0.56207000000000007</v>
      </c>
      <c r="E61" s="250">
        <f>+C61*D61/1000</f>
        <v>0</v>
      </c>
      <c r="F61" s="245"/>
      <c r="G61" s="246"/>
      <c r="H61" s="229"/>
      <c r="I61" s="159"/>
      <c r="J61" s="85"/>
      <c r="K61" s="85"/>
      <c r="L61" s="85"/>
      <c r="M61" s="11"/>
      <c r="N61" s="2"/>
      <c r="O61" s="2"/>
    </row>
    <row r="62" spans="2:24" ht="68.5" customHeight="1" x14ac:dyDescent="0.45">
      <c r="B62" s="218" t="s">
        <v>627</v>
      </c>
      <c r="C62" s="156"/>
      <c r="D62" s="256"/>
      <c r="E62" s="247"/>
      <c r="F62" s="247"/>
      <c r="G62" s="229"/>
      <c r="H62" s="229"/>
      <c r="I62" s="159"/>
      <c r="J62" s="2"/>
      <c r="K62" s="2"/>
      <c r="L62" s="2"/>
      <c r="M62" s="2"/>
      <c r="N62" s="2"/>
    </row>
    <row r="63" spans="2:24" ht="18.5" x14ac:dyDescent="0.45">
      <c r="B63" s="3"/>
      <c r="C63" s="182"/>
      <c r="D63" s="182"/>
      <c r="E63" s="182"/>
      <c r="F63" s="182"/>
      <c r="G63" s="182"/>
      <c r="H63" s="182"/>
      <c r="I63" s="182"/>
      <c r="J63" s="2"/>
      <c r="K63" s="2"/>
      <c r="L63" s="2"/>
      <c r="M63" s="2"/>
      <c r="N63" s="2"/>
    </row>
    <row r="64" spans="2:24" ht="18.5" x14ac:dyDescent="0.45">
      <c r="B64" s="3"/>
      <c r="C64" s="182"/>
      <c r="D64" s="182"/>
      <c r="E64" s="182"/>
      <c r="F64" s="182"/>
      <c r="G64" s="182"/>
      <c r="H64" s="182"/>
      <c r="I64" s="182"/>
      <c r="J64" s="2"/>
      <c r="K64" s="2"/>
      <c r="L64" s="2"/>
      <c r="M64" s="2"/>
      <c r="N64" s="2"/>
    </row>
    <row r="65" spans="2:14" ht="18.5" x14ac:dyDescent="0.45">
      <c r="B65" s="64" t="s">
        <v>581</v>
      </c>
      <c r="C65" s="182"/>
      <c r="D65" s="182"/>
      <c r="E65" s="182"/>
      <c r="F65" s="182"/>
      <c r="G65" s="182"/>
      <c r="H65" s="182"/>
      <c r="I65" s="182"/>
      <c r="J65" s="2"/>
      <c r="K65" s="2"/>
      <c r="L65" s="2"/>
      <c r="M65" s="2"/>
      <c r="N65" s="2"/>
    </row>
    <row r="66" spans="2:14" ht="21" customHeight="1" x14ac:dyDescent="0.45">
      <c r="B66" s="379" t="s">
        <v>592</v>
      </c>
      <c r="C66" s="379"/>
      <c r="D66" s="379"/>
      <c r="E66" s="379"/>
      <c r="G66" s="206"/>
      <c r="H66" s="206"/>
      <c r="I66" s="206"/>
      <c r="J66" s="2"/>
      <c r="K66" s="2"/>
      <c r="L66" s="2"/>
      <c r="M66" s="2"/>
      <c r="N66" s="2"/>
    </row>
    <row r="67" spans="2:14" ht="29" x14ac:dyDescent="0.35">
      <c r="C67" s="133" t="s">
        <v>620</v>
      </c>
      <c r="D67" s="252"/>
      <c r="E67" s="252"/>
      <c r="F67" s="252"/>
      <c r="J67" s="2"/>
      <c r="K67" s="2"/>
      <c r="L67" s="2"/>
      <c r="M67" s="2"/>
      <c r="N67" s="2"/>
    </row>
    <row r="68" spans="2:14" ht="24" customHeight="1" x14ac:dyDescent="0.35">
      <c r="C68" s="196"/>
      <c r="J68" s="2"/>
      <c r="K68" s="2"/>
      <c r="L68" s="2"/>
      <c r="M68" s="2"/>
      <c r="N68" s="2"/>
    </row>
    <row r="69" spans="2:14" ht="58" x14ac:dyDescent="0.35">
      <c r="B69" s="218" t="s">
        <v>552</v>
      </c>
      <c r="C69" s="220"/>
      <c r="J69" s="2"/>
      <c r="K69" s="2"/>
      <c r="L69" s="2"/>
      <c r="M69" s="2"/>
      <c r="N69" s="2"/>
    </row>
    <row r="70" spans="2:14" x14ac:dyDescent="0.35">
      <c r="B70" s="3"/>
      <c r="C70" s="3"/>
      <c r="J70" s="2"/>
      <c r="K70" s="2"/>
      <c r="L70" s="2"/>
      <c r="M70" s="2"/>
      <c r="N70" s="2"/>
    </row>
    <row r="71" spans="2:14" ht="18.5" x14ac:dyDescent="0.45">
      <c r="B71" s="3"/>
      <c r="C71" s="205"/>
      <c r="D71" s="205"/>
      <c r="E71" s="205"/>
      <c r="F71" s="205"/>
      <c r="G71" s="205"/>
      <c r="H71" s="217"/>
      <c r="I71" s="205"/>
      <c r="J71" s="2"/>
      <c r="K71" s="2"/>
      <c r="L71" s="2"/>
      <c r="M71" s="2"/>
      <c r="N71" s="2"/>
    </row>
    <row r="72" spans="2:14" ht="45.5" x14ac:dyDescent="0.45">
      <c r="B72" s="100" t="s">
        <v>589</v>
      </c>
      <c r="C72" s="100" t="s">
        <v>580</v>
      </c>
      <c r="D72" s="100" t="s">
        <v>554</v>
      </c>
      <c r="E72" s="100" t="s">
        <v>588</v>
      </c>
      <c r="F72" s="100" t="s">
        <v>550</v>
      </c>
      <c r="G72" s="100" t="s">
        <v>553</v>
      </c>
      <c r="H72" s="133" t="s">
        <v>34</v>
      </c>
      <c r="I72" s="229"/>
      <c r="J72" s="2"/>
      <c r="K72" s="2"/>
      <c r="L72" s="2"/>
      <c r="M72" s="2"/>
      <c r="N72" s="2"/>
    </row>
    <row r="73" spans="2:14" ht="18.5" x14ac:dyDescent="0.45">
      <c r="B73" s="265" t="s">
        <v>590</v>
      </c>
      <c r="C73" s="264"/>
      <c r="D73" s="263"/>
      <c r="E73" s="294"/>
      <c r="F73" s="225">
        <f>+D73*$C$68</f>
        <v>0</v>
      </c>
      <c r="G73" s="224">
        <f>+IF($C$68="",0,VLOOKUP(C73&amp;E73,$A$129:$E$152,4,FALSE))</f>
        <v>0</v>
      </c>
      <c r="H73" s="142">
        <f>+IF($C$68="",0,F73*G73/1000)</f>
        <v>0</v>
      </c>
      <c r="I73" s="229"/>
      <c r="J73" s="2"/>
      <c r="K73" s="2"/>
      <c r="L73" s="2"/>
      <c r="M73" s="2"/>
      <c r="N73" s="2"/>
    </row>
    <row r="74" spans="2:14" ht="18.5" x14ac:dyDescent="0.45">
      <c r="B74" s="265" t="s">
        <v>591</v>
      </c>
      <c r="C74" s="264"/>
      <c r="D74" s="263"/>
      <c r="E74" s="294"/>
      <c r="F74" s="225">
        <f>+D74*$C$68</f>
        <v>0</v>
      </c>
      <c r="G74" s="224">
        <f>+IF($C$68="",0,IF(C74="",0,VLOOKUP(C74&amp;E74,$A$129:$E$152,4,FALSE)))</f>
        <v>0</v>
      </c>
      <c r="H74" s="142">
        <f>+IF($C$68="",0,F74*G74/1000)</f>
        <v>0</v>
      </c>
      <c r="I74" s="205"/>
      <c r="J74" s="2"/>
      <c r="K74" s="2"/>
      <c r="L74" s="2"/>
      <c r="M74" s="2"/>
      <c r="N74" s="2"/>
    </row>
    <row r="75" spans="2:14" ht="58" x14ac:dyDescent="0.45">
      <c r="B75" s="3"/>
      <c r="C75" s="218" t="s">
        <v>552</v>
      </c>
      <c r="D75" s="266"/>
      <c r="E75" s="229"/>
      <c r="F75" s="234"/>
      <c r="G75" s="295" t="s">
        <v>504</v>
      </c>
      <c r="H75" s="213">
        <f>SUM(H73:H74)</f>
        <v>0</v>
      </c>
      <c r="I75" s="229"/>
      <c r="J75" s="2"/>
      <c r="K75" s="2"/>
      <c r="L75" s="2"/>
      <c r="M75" s="2"/>
      <c r="N75" s="2"/>
    </row>
    <row r="76" spans="2:14" ht="18.5" x14ac:dyDescent="0.45">
      <c r="B76" s="3"/>
      <c r="C76" s="3"/>
      <c r="I76" s="229"/>
      <c r="J76" s="2"/>
      <c r="K76" s="2"/>
      <c r="L76" s="2"/>
      <c r="M76" s="2"/>
      <c r="N76" s="2"/>
    </row>
    <row r="77" spans="2:14" ht="18.5" x14ac:dyDescent="0.45">
      <c r="B77" s="3"/>
      <c r="C77" s="229"/>
      <c r="D77" s="229"/>
      <c r="E77" s="182"/>
      <c r="F77" s="182"/>
      <c r="I77" s="205"/>
      <c r="J77" s="2"/>
      <c r="K77" s="2"/>
      <c r="L77" s="2"/>
      <c r="M77" s="2"/>
      <c r="N77" s="2"/>
    </row>
    <row r="78" spans="2:14" ht="18" customHeight="1" x14ac:dyDescent="0.45">
      <c r="B78" s="379" t="s">
        <v>594</v>
      </c>
      <c r="C78" s="380"/>
      <c r="D78" s="379"/>
      <c r="F78" s="206"/>
      <c r="G78" s="206"/>
      <c r="H78" s="206"/>
      <c r="I78" s="206"/>
      <c r="J78" s="2"/>
      <c r="K78" s="2"/>
      <c r="L78" s="2"/>
      <c r="M78" s="2"/>
      <c r="N78" s="2"/>
    </row>
    <row r="79" spans="2:14" ht="25.15" customHeight="1" x14ac:dyDescent="0.35">
      <c r="B79" s="252"/>
      <c r="C79" s="267" t="s">
        <v>555</v>
      </c>
      <c r="D79" s="252"/>
      <c r="J79" s="2"/>
      <c r="K79" s="2"/>
      <c r="L79" s="2"/>
      <c r="M79" s="2"/>
      <c r="N79" s="2"/>
    </row>
    <row r="80" spans="2:14" ht="19.899999999999999" customHeight="1" x14ac:dyDescent="0.35">
      <c r="C80" s="196"/>
      <c r="J80" s="2"/>
      <c r="K80" s="2"/>
      <c r="L80" s="2"/>
      <c r="M80" s="2"/>
      <c r="N80" s="2"/>
    </row>
    <row r="81" spans="2:14" ht="58" x14ac:dyDescent="0.35">
      <c r="B81" s="218" t="s">
        <v>552</v>
      </c>
      <c r="C81" s="220"/>
      <c r="J81" s="2"/>
      <c r="K81" s="2"/>
      <c r="L81" s="2"/>
      <c r="M81" s="2"/>
      <c r="N81" s="2"/>
    </row>
    <row r="82" spans="2:14" ht="18.5" x14ac:dyDescent="0.45">
      <c r="B82" s="3"/>
      <c r="C82" s="205"/>
      <c r="D82" s="205"/>
      <c r="E82" s="205"/>
      <c r="F82" s="205"/>
      <c r="G82" s="205"/>
      <c r="H82" s="217"/>
      <c r="I82" s="205"/>
      <c r="J82" s="2"/>
      <c r="K82" s="2"/>
      <c r="L82" s="2"/>
      <c r="M82" s="2"/>
      <c r="N82" s="2"/>
    </row>
    <row r="83" spans="2:14" ht="45.5" x14ac:dyDescent="0.45">
      <c r="B83" s="100" t="s">
        <v>589</v>
      </c>
      <c r="C83" s="100" t="s">
        <v>549</v>
      </c>
      <c r="D83" s="100" t="s">
        <v>621</v>
      </c>
      <c r="E83" s="100" t="s">
        <v>593</v>
      </c>
      <c r="F83" s="100" t="s">
        <v>550</v>
      </c>
      <c r="G83" s="100" t="s">
        <v>553</v>
      </c>
      <c r="H83" s="133" t="s">
        <v>34</v>
      </c>
      <c r="I83" s="229"/>
      <c r="J83" s="2"/>
      <c r="K83" s="2"/>
      <c r="L83" s="2"/>
      <c r="M83" s="2"/>
      <c r="N83" s="2"/>
    </row>
    <row r="84" spans="2:14" ht="18.5" x14ac:dyDescent="0.45">
      <c r="B84" s="265" t="s">
        <v>590</v>
      </c>
      <c r="C84" s="264"/>
      <c r="D84" s="263"/>
      <c r="E84" s="294"/>
      <c r="F84" s="225">
        <f>+D84*$C$80</f>
        <v>0</v>
      </c>
      <c r="G84" s="224">
        <f>+IF($C$80="",0,VLOOKUP(C84&amp;E84,$A$129:$E$152,4,FALSE))</f>
        <v>0</v>
      </c>
      <c r="H84" s="225">
        <f>+IF($C$80="",0,F84*G84/1000)</f>
        <v>0</v>
      </c>
      <c r="I84" s="229"/>
      <c r="J84" s="2"/>
      <c r="K84" s="2"/>
      <c r="L84" s="2"/>
      <c r="M84" s="2"/>
      <c r="N84" s="2"/>
    </row>
    <row r="85" spans="2:14" ht="18.5" x14ac:dyDescent="0.45">
      <c r="B85" s="265" t="s">
        <v>591</v>
      </c>
      <c r="C85" s="264"/>
      <c r="D85" s="263"/>
      <c r="E85" s="294"/>
      <c r="F85" s="225">
        <f>+D85*$C$80</f>
        <v>0</v>
      </c>
      <c r="G85" s="224">
        <f>+IF($C$80="",0,IF(C85="",0,VLOOKUP(C85&amp;E85,$A$129:$E$152,4,FALSE)))</f>
        <v>0</v>
      </c>
      <c r="H85" s="225">
        <f>+IF($C$80="",0,F85*G85/1000)</f>
        <v>0</v>
      </c>
      <c r="I85" s="229"/>
      <c r="J85" s="2"/>
      <c r="K85" s="2"/>
      <c r="L85" s="2"/>
      <c r="M85" s="2"/>
      <c r="N85" s="2"/>
    </row>
    <row r="86" spans="2:14" ht="58" x14ac:dyDescent="0.45">
      <c r="B86" s="3"/>
      <c r="C86" s="218" t="s">
        <v>552</v>
      </c>
      <c r="D86" s="292"/>
      <c r="E86" s="205"/>
      <c r="F86" s="234"/>
      <c r="G86" s="295" t="s">
        <v>504</v>
      </c>
      <c r="H86" s="268">
        <f>SUM(H84:H85)</f>
        <v>0</v>
      </c>
      <c r="I86" s="229"/>
      <c r="J86" s="2"/>
      <c r="K86" s="2"/>
      <c r="L86" s="2"/>
      <c r="M86" s="2"/>
      <c r="N86" s="2"/>
    </row>
    <row r="87" spans="2:14" ht="20.5" customHeight="1" x14ac:dyDescent="0.45">
      <c r="B87" s="3"/>
      <c r="C87" s="229"/>
      <c r="D87" s="229"/>
      <c r="E87" s="229"/>
      <c r="F87" s="229"/>
      <c r="G87" s="205"/>
      <c r="H87" s="229"/>
      <c r="I87" s="205"/>
      <c r="J87" s="2"/>
      <c r="K87" s="2"/>
      <c r="L87" s="2"/>
      <c r="M87" s="2"/>
      <c r="N87" s="2"/>
    </row>
    <row r="88" spans="2:14" ht="18.5" x14ac:dyDescent="0.45">
      <c r="B88" s="222"/>
      <c r="C88" s="222"/>
      <c r="D88" s="222"/>
      <c r="E88" s="222"/>
      <c r="F88" s="221"/>
      <c r="G88" s="221"/>
      <c r="H88" s="221"/>
      <c r="I88" s="221"/>
      <c r="J88" s="2"/>
      <c r="K88" s="2"/>
      <c r="L88" s="2"/>
      <c r="M88" s="2"/>
      <c r="N88" s="2"/>
    </row>
    <row r="89" spans="2:14" ht="18.5" x14ac:dyDescent="0.45">
      <c r="B89" s="223" t="s">
        <v>611</v>
      </c>
      <c r="C89" s="3"/>
      <c r="D89"/>
      <c r="E89"/>
      <c r="F89" s="219"/>
      <c r="G89" s="219"/>
      <c r="H89" s="219"/>
      <c r="I89" s="219"/>
      <c r="J89" s="219"/>
      <c r="K89" s="219"/>
      <c r="L89" s="2"/>
      <c r="M89" s="2"/>
      <c r="N89" s="2"/>
    </row>
    <row r="90" spans="2:14" ht="13.9" customHeight="1" x14ac:dyDescent="0.35">
      <c r="B90" s="222"/>
      <c r="C90"/>
      <c r="D90"/>
      <c r="E90"/>
      <c r="F90" s="219"/>
      <c r="G90" s="219"/>
      <c r="H90" s="219"/>
      <c r="I90" s="219"/>
      <c r="J90" s="219"/>
      <c r="K90" s="219"/>
      <c r="L90" s="2"/>
      <c r="M90" s="2"/>
      <c r="N90" s="2"/>
    </row>
    <row r="91" spans="2:14" hidden="1" x14ac:dyDescent="0.35">
      <c r="B91" s="222"/>
      <c r="C91"/>
      <c r="D91"/>
      <c r="E91"/>
      <c r="F91" s="219"/>
      <c r="G91" s="219"/>
      <c r="H91" s="219"/>
      <c r="I91" s="219"/>
      <c r="J91" s="219"/>
      <c r="K91" s="219"/>
      <c r="L91" s="2"/>
      <c r="M91" s="2"/>
      <c r="N91" s="2"/>
    </row>
    <row r="92" spans="2:14" hidden="1" x14ac:dyDescent="0.35">
      <c r="B92" s="222"/>
      <c r="C92"/>
      <c r="D92"/>
      <c r="E92"/>
      <c r="F92"/>
      <c r="G92"/>
      <c r="H92"/>
      <c r="I92"/>
      <c r="J92"/>
      <c r="K92"/>
      <c r="L92" s="2"/>
      <c r="M92" s="2"/>
      <c r="N92" s="2"/>
    </row>
    <row r="93" spans="2:14" ht="87" x14ac:dyDescent="0.35">
      <c r="B93" s="222"/>
      <c r="C93" s="100" t="s">
        <v>595</v>
      </c>
      <c r="D93" s="100" t="s">
        <v>608</v>
      </c>
      <c r="E93" s="100" t="s">
        <v>612</v>
      </c>
      <c r="F93" s="100" t="s">
        <v>622</v>
      </c>
      <c r="G93" s="100" t="s">
        <v>596</v>
      </c>
      <c r="H93" s="100" t="s">
        <v>597</v>
      </c>
      <c r="I93" s="100" t="s">
        <v>556</v>
      </c>
      <c r="J93" s="100" t="s">
        <v>598</v>
      </c>
      <c r="K93" s="152" t="s">
        <v>557</v>
      </c>
      <c r="L93" s="2"/>
      <c r="M93" s="2"/>
      <c r="N93" s="2"/>
    </row>
    <row r="94" spans="2:14" ht="28.9" customHeight="1" x14ac:dyDescent="0.35">
      <c r="B94" s="222"/>
      <c r="C94" s="226"/>
      <c r="D94" s="226"/>
      <c r="E94" s="226"/>
      <c r="F94" s="196"/>
      <c r="G94" s="226"/>
      <c r="H94" s="196"/>
      <c r="I94" s="227">
        <f>+H94*2</f>
        <v>0</v>
      </c>
      <c r="J94" s="293">
        <f>+IF(C94="",0,VLOOKUP(E94,'Emissions transport recollida'!E363:G369,3,FALSE))</f>
        <v>0</v>
      </c>
      <c r="K94" s="227">
        <f>+IF($C$94="",0,J94*I94*G94/1000000)</f>
        <v>0</v>
      </c>
      <c r="L94" s="2"/>
      <c r="M94" s="2"/>
      <c r="N94" s="2"/>
    </row>
    <row r="95" spans="2:14" ht="105" customHeight="1" x14ac:dyDescent="0.35">
      <c r="B95" s="218" t="s">
        <v>552</v>
      </c>
      <c r="C95" s="220"/>
      <c r="D95" s="156"/>
      <c r="E95" s="156"/>
      <c r="F95" s="156"/>
      <c r="G95" s="156"/>
      <c r="H95" s="220"/>
      <c r="I95" s="2"/>
      <c r="J95" s="2"/>
      <c r="K95" s="2"/>
      <c r="L95" s="2"/>
      <c r="M95" s="2"/>
      <c r="N95" s="2"/>
    </row>
    <row r="96" spans="2:14" ht="18.5" x14ac:dyDescent="0.45">
      <c r="B96" s="222"/>
      <c r="C96" s="222"/>
      <c r="D96" s="222"/>
      <c r="E96" s="222"/>
      <c r="F96" s="221"/>
      <c r="G96" s="221"/>
      <c r="H96" s="221"/>
      <c r="I96" s="221"/>
      <c r="J96" s="2"/>
      <c r="K96" s="2"/>
      <c r="L96" s="2"/>
      <c r="M96" s="2"/>
      <c r="N96" s="2"/>
    </row>
    <row r="97" spans="2:14" ht="18.5" x14ac:dyDescent="0.45">
      <c r="B97" s="3"/>
      <c r="C97" s="205"/>
      <c r="D97" s="205"/>
      <c r="E97" s="205"/>
      <c r="F97" s="205"/>
      <c r="G97" s="205"/>
      <c r="H97" s="205"/>
      <c r="I97" s="205"/>
      <c r="J97" s="2"/>
      <c r="K97" s="2"/>
      <c r="L97" s="2"/>
      <c r="M97" s="2"/>
      <c r="N97" s="2"/>
    </row>
    <row r="98" spans="2:14" ht="18.5" x14ac:dyDescent="0.45">
      <c r="B98" s="3"/>
      <c r="C98" s="182"/>
      <c r="D98" s="182"/>
      <c r="E98" s="182"/>
      <c r="F98" s="182"/>
      <c r="G98" s="188"/>
      <c r="H98" s="191"/>
      <c r="J98" s="2"/>
      <c r="K98" s="2"/>
      <c r="L98" s="2"/>
      <c r="M98" s="2"/>
      <c r="N98" s="2"/>
    </row>
    <row r="99" spans="2:14" x14ac:dyDescent="0.35">
      <c r="B99" s="4" t="s">
        <v>20</v>
      </c>
      <c r="C99" s="4"/>
      <c r="D99" s="1"/>
      <c r="E99" s="1"/>
      <c r="F99" s="1"/>
      <c r="G99" s="1"/>
      <c r="H99" s="1"/>
      <c r="I99" s="1"/>
      <c r="J99" s="2"/>
      <c r="K99" s="2"/>
      <c r="L99" s="2"/>
      <c r="M99" s="2"/>
      <c r="N99" s="2"/>
    </row>
    <row r="100" spans="2:14" ht="14.5" customHeight="1" x14ac:dyDescent="0.35">
      <c r="B100" s="166"/>
      <c r="C100" s="167"/>
      <c r="D100" s="167"/>
      <c r="E100" s="167"/>
      <c r="F100" s="167"/>
      <c r="G100" s="167"/>
      <c r="H100" s="167"/>
      <c r="I100" s="168"/>
      <c r="J100" s="2"/>
      <c r="K100" s="2"/>
      <c r="L100" s="2"/>
      <c r="M100" s="2"/>
      <c r="N100" s="2"/>
    </row>
    <row r="101" spans="2:14" x14ac:dyDescent="0.35">
      <c r="B101" s="169"/>
      <c r="C101" s="170"/>
      <c r="D101" s="170"/>
      <c r="E101" s="170"/>
      <c r="F101" s="170"/>
      <c r="G101" s="170"/>
      <c r="H101" s="170"/>
      <c r="I101" s="171"/>
      <c r="J101" s="2"/>
      <c r="K101" s="2"/>
      <c r="L101" s="2"/>
      <c r="M101" s="2"/>
      <c r="N101" s="2"/>
    </row>
    <row r="102" spans="2:14" x14ac:dyDescent="0.35">
      <c r="B102" s="169"/>
      <c r="C102" s="170"/>
      <c r="D102" s="170"/>
      <c r="E102" s="170"/>
      <c r="F102" s="170"/>
      <c r="G102" s="170"/>
      <c r="H102" s="170"/>
      <c r="I102" s="171"/>
      <c r="J102" s="2"/>
      <c r="K102" s="2"/>
      <c r="L102" s="2"/>
      <c r="M102" s="2"/>
      <c r="N102" s="2"/>
    </row>
    <row r="103" spans="2:14" x14ac:dyDescent="0.35">
      <c r="B103" s="169"/>
      <c r="C103" s="170"/>
      <c r="D103" s="170"/>
      <c r="E103" s="170"/>
      <c r="F103" s="170"/>
      <c r="G103" s="170"/>
      <c r="H103" s="170"/>
      <c r="I103" s="171"/>
      <c r="J103" s="2"/>
      <c r="K103" s="2"/>
      <c r="L103" s="2"/>
      <c r="M103" s="2"/>
      <c r="N103" s="2"/>
    </row>
    <row r="104" spans="2:14" x14ac:dyDescent="0.35">
      <c r="B104" s="169"/>
      <c r="C104" s="170"/>
      <c r="D104" s="170"/>
      <c r="E104" s="170"/>
      <c r="F104" s="170"/>
      <c r="G104" s="170"/>
      <c r="H104" s="170"/>
      <c r="I104" s="171"/>
      <c r="J104" s="2"/>
      <c r="K104" s="2"/>
      <c r="L104" s="2"/>
      <c r="M104" s="2"/>
      <c r="N104" s="2"/>
    </row>
    <row r="105" spans="2:14" x14ac:dyDescent="0.35">
      <c r="B105" s="169"/>
      <c r="C105" s="170"/>
      <c r="D105" s="170"/>
      <c r="E105" s="170"/>
      <c r="F105" s="170"/>
      <c r="G105" s="170"/>
      <c r="H105" s="170"/>
      <c r="I105" s="171"/>
      <c r="J105" s="2"/>
      <c r="K105" s="2"/>
      <c r="L105" s="2"/>
      <c r="M105" s="2"/>
      <c r="N105" s="2"/>
    </row>
    <row r="106" spans="2:14" x14ac:dyDescent="0.35">
      <c r="B106" s="169"/>
      <c r="C106" s="170"/>
      <c r="D106" s="170"/>
      <c r="E106" s="170"/>
      <c r="F106" s="170"/>
      <c r="G106" s="170"/>
      <c r="H106" s="170"/>
      <c r="I106" s="171"/>
      <c r="J106" s="2"/>
      <c r="K106" s="2"/>
      <c r="L106" s="2"/>
      <c r="M106" s="2"/>
      <c r="N106" s="2"/>
    </row>
    <row r="107" spans="2:14" x14ac:dyDescent="0.35">
      <c r="B107" s="169"/>
      <c r="C107" s="170"/>
      <c r="D107" s="170"/>
      <c r="E107" s="170"/>
      <c r="F107" s="170"/>
      <c r="G107" s="170"/>
      <c r="H107" s="170"/>
      <c r="I107" s="171"/>
    </row>
    <row r="108" spans="2:14" x14ac:dyDescent="0.35">
      <c r="B108" s="172"/>
      <c r="C108" s="173"/>
      <c r="D108" s="173"/>
      <c r="E108" s="173"/>
      <c r="F108" s="173"/>
      <c r="G108" s="173"/>
      <c r="H108" s="173"/>
      <c r="I108" s="174"/>
    </row>
    <row r="109" spans="2:14" x14ac:dyDescent="0.35">
      <c r="B109" s="3"/>
      <c r="C109" s="3"/>
    </row>
    <row r="111" spans="2:14" ht="33" customHeight="1" x14ac:dyDescent="0.35"/>
    <row r="112" spans="2:14" ht="21" customHeight="1" x14ac:dyDescent="0.35">
      <c r="B112" s="378" t="s">
        <v>640</v>
      </c>
      <c r="C112" s="378"/>
      <c r="D112" s="378"/>
      <c r="E112" s="378"/>
      <c r="F112" s="378"/>
      <c r="G112" s="378"/>
      <c r="H112" s="378"/>
      <c r="I112" s="378"/>
      <c r="J112" s="378"/>
      <c r="K112" s="378"/>
    </row>
    <row r="113" spans="2:12" ht="33" customHeight="1" x14ac:dyDescent="0.35">
      <c r="B113" s="151" t="s">
        <v>117</v>
      </c>
      <c r="C113" s="151" t="s">
        <v>1</v>
      </c>
      <c r="D113" s="151" t="s">
        <v>90</v>
      </c>
      <c r="E113" s="151" t="s">
        <v>91</v>
      </c>
      <c r="F113" s="38"/>
      <c r="G113" s="38"/>
      <c r="H113" s="38"/>
      <c r="I113" s="38"/>
      <c r="J113" s="38"/>
    </row>
    <row r="114" spans="2:12" x14ac:dyDescent="0.35">
      <c r="B114" s="232" t="s">
        <v>92</v>
      </c>
      <c r="C114" s="232" t="s">
        <v>9</v>
      </c>
      <c r="D114" s="325">
        <v>2.4706700000000001</v>
      </c>
      <c r="E114" s="326">
        <v>1.232</v>
      </c>
      <c r="F114" s="314" t="s">
        <v>630</v>
      </c>
      <c r="G114" s="259"/>
      <c r="H114" s="259"/>
      <c r="I114" s="259"/>
      <c r="J114" s="259"/>
      <c r="K114" s="201"/>
      <c r="L114" s="201"/>
    </row>
    <row r="115" spans="2:12" x14ac:dyDescent="0.35">
      <c r="B115" s="232" t="s">
        <v>93</v>
      </c>
      <c r="C115" s="232" t="s">
        <v>9</v>
      </c>
      <c r="D115" s="325">
        <v>2.2301199999999999</v>
      </c>
      <c r="E115" s="326">
        <v>1.379</v>
      </c>
      <c r="F115" s="314" t="s">
        <v>631</v>
      </c>
      <c r="G115" s="313"/>
      <c r="H115" s="313"/>
      <c r="I115" s="313"/>
      <c r="J115" s="313"/>
      <c r="K115" s="313"/>
      <c r="L115" s="313"/>
    </row>
    <row r="116" spans="2:12" x14ac:dyDescent="0.35">
      <c r="B116" s="232" t="s">
        <v>94</v>
      </c>
      <c r="C116" s="232" t="s">
        <v>9</v>
      </c>
      <c r="D116" s="325">
        <v>2.2301199999999999</v>
      </c>
      <c r="E116" s="326">
        <v>1.5620000000000001</v>
      </c>
      <c r="F116" s="314"/>
      <c r="G116" s="259"/>
      <c r="H116" s="259"/>
      <c r="I116" s="259"/>
      <c r="J116" s="259"/>
      <c r="K116" s="201"/>
      <c r="L116" s="201"/>
    </row>
    <row r="117" spans="2:12" x14ac:dyDescent="0.35">
      <c r="B117" s="232" t="s">
        <v>95</v>
      </c>
      <c r="C117" s="232" t="s">
        <v>9</v>
      </c>
      <c r="D117" s="325">
        <v>2.4706700000000001</v>
      </c>
      <c r="E117" s="326">
        <v>1.232</v>
      </c>
      <c r="F117" s="314"/>
      <c r="G117" s="260"/>
      <c r="H117" s="260"/>
      <c r="I117" s="260"/>
      <c r="J117" s="260"/>
      <c r="K117" s="201"/>
      <c r="L117" s="201"/>
    </row>
    <row r="118" spans="2:12" x14ac:dyDescent="0.35">
      <c r="B118" s="232" t="s">
        <v>96</v>
      </c>
      <c r="C118" s="232" t="s">
        <v>9</v>
      </c>
      <c r="D118" s="325">
        <v>2.2301199999999999</v>
      </c>
      <c r="E118" s="326">
        <v>1.379</v>
      </c>
      <c r="F118" s="314"/>
      <c r="G118" s="260"/>
      <c r="H118" s="260"/>
      <c r="I118" s="260"/>
      <c r="J118" s="260"/>
      <c r="K118" s="201"/>
      <c r="L118" s="201"/>
    </row>
    <row r="119" spans="2:12" x14ac:dyDescent="0.35">
      <c r="B119" s="232" t="s">
        <v>97</v>
      </c>
      <c r="C119" s="232" t="s">
        <v>9</v>
      </c>
      <c r="D119" s="325">
        <v>2.6566399999999999</v>
      </c>
      <c r="E119" s="298"/>
      <c r="F119" s="314" t="s">
        <v>586</v>
      </c>
      <c r="G119" s="259"/>
      <c r="H119" s="259"/>
      <c r="I119" s="259"/>
      <c r="J119" s="259"/>
      <c r="K119" s="201"/>
      <c r="L119" s="201"/>
    </row>
    <row r="120" spans="2:12" x14ac:dyDescent="0.35">
      <c r="B120" s="232" t="s">
        <v>98</v>
      </c>
      <c r="C120" s="232" t="s">
        <v>9</v>
      </c>
      <c r="D120" s="325">
        <v>2.3475000000000001</v>
      </c>
      <c r="E120" s="298"/>
      <c r="F120" s="314" t="s">
        <v>587</v>
      </c>
      <c r="G120" s="259"/>
      <c r="H120" s="259"/>
      <c r="I120" s="259"/>
      <c r="J120" s="259"/>
      <c r="K120" s="201"/>
      <c r="L120" s="201"/>
    </row>
    <row r="121" spans="2:12" x14ac:dyDescent="0.35">
      <c r="B121" s="232" t="s">
        <v>101</v>
      </c>
      <c r="C121" s="232" t="s">
        <v>4</v>
      </c>
      <c r="D121" s="325" t="s">
        <v>638</v>
      </c>
      <c r="E121" s="298"/>
      <c r="F121" s="261"/>
      <c r="G121" s="261"/>
      <c r="H121" s="261"/>
      <c r="I121" s="261"/>
      <c r="J121" s="261"/>
      <c r="K121" s="201"/>
      <c r="L121" s="201"/>
    </row>
    <row r="122" spans="2:12" x14ac:dyDescent="0.35">
      <c r="B122" s="232" t="s">
        <v>102</v>
      </c>
      <c r="C122" s="232" t="s">
        <v>9</v>
      </c>
      <c r="D122" s="325">
        <v>1.73217</v>
      </c>
      <c r="E122" s="298"/>
      <c r="F122" s="261"/>
      <c r="G122" s="261"/>
      <c r="H122" s="261"/>
      <c r="I122" s="261"/>
      <c r="J122" s="261"/>
      <c r="K122" s="201"/>
      <c r="L122" s="201"/>
    </row>
    <row r="123" spans="2:12" ht="74.5" customHeight="1" x14ac:dyDescent="0.35">
      <c r="B123" s="232" t="s">
        <v>99</v>
      </c>
      <c r="C123" s="232" t="s">
        <v>21</v>
      </c>
      <c r="D123" s="325">
        <v>0.25900000000000001</v>
      </c>
      <c r="E123" s="298"/>
      <c r="F123" s="367" t="s">
        <v>629</v>
      </c>
      <c r="G123" s="368"/>
      <c r="H123" s="308" t="s">
        <v>577</v>
      </c>
      <c r="I123" s="299"/>
      <c r="J123" s="300"/>
      <c r="K123" s="301"/>
      <c r="L123" s="301"/>
    </row>
    <row r="124" spans="2:12" x14ac:dyDescent="0.35">
      <c r="B124" s="232" t="s">
        <v>100</v>
      </c>
      <c r="C124" s="232" t="s">
        <v>21</v>
      </c>
      <c r="D124" s="326">
        <v>0</v>
      </c>
      <c r="E124" s="298"/>
      <c r="F124" s="261"/>
      <c r="G124" s="37"/>
      <c r="H124" s="37"/>
      <c r="I124" s="37"/>
      <c r="J124" s="37"/>
    </row>
    <row r="127" spans="2:12" ht="18.5" x14ac:dyDescent="0.35">
      <c r="B127" s="378" t="s">
        <v>641</v>
      </c>
      <c r="C127" s="378"/>
      <c r="D127" s="378"/>
      <c r="E127" s="378"/>
      <c r="F127" s="378"/>
      <c r="G127" s="378"/>
      <c r="H127" s="378"/>
      <c r="I127" s="378"/>
      <c r="J127" s="378"/>
      <c r="K127" s="378"/>
    </row>
    <row r="128" spans="2:12" ht="27.75" customHeight="1" x14ac:dyDescent="0.35">
      <c r="B128" s="151" t="s">
        <v>117</v>
      </c>
      <c r="C128" s="151" t="s">
        <v>1</v>
      </c>
      <c r="D128" s="151" t="s">
        <v>25</v>
      </c>
      <c r="E128" s="151" t="s">
        <v>145</v>
      </c>
      <c r="F128" s="178"/>
      <c r="G128" s="179"/>
      <c r="H128" s="180"/>
      <c r="I128" s="181"/>
    </row>
    <row r="129" spans="1:11" x14ac:dyDescent="0.35">
      <c r="A129" s="262" t="str">
        <f>CONCATENATE(B129,C129)</f>
        <v>Gas_naturalm3</v>
      </c>
      <c r="B129" s="258" t="s">
        <v>33</v>
      </c>
      <c r="C129" s="232" t="s">
        <v>2</v>
      </c>
      <c r="D129" s="327">
        <v>2.1171899999999999</v>
      </c>
      <c r="E129" s="328">
        <v>11.65</v>
      </c>
      <c r="F129" s="315"/>
      <c r="G129" s="303"/>
      <c r="H129" s="303"/>
      <c r="I129" s="304"/>
      <c r="J129"/>
      <c r="K129"/>
    </row>
    <row r="130" spans="1:11" x14ac:dyDescent="0.35">
      <c r="A130" s="262" t="str">
        <f t="shared" ref="A130:A152" si="2">CONCATENATE(B130,C130)</f>
        <v>Gas_naturalkWh</v>
      </c>
      <c r="B130" s="258" t="s">
        <v>33</v>
      </c>
      <c r="C130" s="232" t="s">
        <v>21</v>
      </c>
      <c r="D130" s="327">
        <v>0.18176999999999999</v>
      </c>
      <c r="E130" s="328">
        <v>0.90100000000000002</v>
      </c>
      <c r="F130" s="305" t="s">
        <v>583</v>
      </c>
      <c r="G130" s="303"/>
      <c r="H130" s="303"/>
      <c r="I130" s="304"/>
      <c r="J130"/>
      <c r="K130"/>
    </row>
    <row r="131" spans="1:11" x14ac:dyDescent="0.35">
      <c r="A131" s="262" t="str">
        <f t="shared" si="2"/>
        <v>Gas_butàkg</v>
      </c>
      <c r="B131" s="258" t="s">
        <v>26</v>
      </c>
      <c r="C131" s="232" t="s">
        <v>4</v>
      </c>
      <c r="D131" s="327">
        <v>2.9658199999999999</v>
      </c>
      <c r="E131" s="328">
        <v>12.44</v>
      </c>
      <c r="F131" s="303"/>
      <c r="G131" s="303"/>
      <c r="H131" s="303"/>
      <c r="I131" s="304"/>
      <c r="J131"/>
      <c r="K131"/>
    </row>
    <row r="132" spans="1:11" x14ac:dyDescent="0.35">
      <c r="A132" s="262" t="str">
        <f t="shared" si="2"/>
        <v>Gas_butàbombona de 12,5kg</v>
      </c>
      <c r="B132" s="258" t="s">
        <v>26</v>
      </c>
      <c r="C132" s="232" t="s">
        <v>5</v>
      </c>
      <c r="D132" s="327">
        <v>37.072800000000001</v>
      </c>
      <c r="E132" s="328">
        <v>155.5</v>
      </c>
      <c r="F132" s="303"/>
      <c r="G132" s="303"/>
      <c r="H132" s="303"/>
      <c r="I132" s="304"/>
      <c r="J132"/>
      <c r="K132"/>
    </row>
    <row r="133" spans="1:11" x14ac:dyDescent="0.35">
      <c r="A133" s="262" t="str">
        <f t="shared" si="2"/>
        <v>Gas_butàkWh</v>
      </c>
      <c r="B133" s="258" t="s">
        <v>26</v>
      </c>
      <c r="C133" s="232" t="s">
        <v>21</v>
      </c>
      <c r="D133" s="327">
        <v>0.23843</v>
      </c>
      <c r="E133" s="328">
        <v>1</v>
      </c>
      <c r="F133" s="303"/>
      <c r="G133" s="303"/>
      <c r="H133" s="303"/>
      <c r="I133" s="304"/>
      <c r="J133"/>
      <c r="K133"/>
    </row>
    <row r="134" spans="1:11" x14ac:dyDescent="0.35">
      <c r="A134" s="262" t="str">
        <f t="shared" si="2"/>
        <v>Gas_propàkg</v>
      </c>
      <c r="B134" s="258" t="s">
        <v>27</v>
      </c>
      <c r="C134" s="232" t="s">
        <v>4</v>
      </c>
      <c r="D134" s="327">
        <v>2.9363800000000002</v>
      </c>
      <c r="E134" s="328">
        <v>12.83</v>
      </c>
      <c r="F134" s="303"/>
      <c r="G134" s="303"/>
      <c r="H134" s="303"/>
      <c r="I134" s="304"/>
      <c r="J134"/>
      <c r="K134"/>
    </row>
    <row r="135" spans="1:11" x14ac:dyDescent="0.35">
      <c r="A135" s="262" t="str">
        <f t="shared" si="2"/>
        <v>Gas_propàbombona de 35kg</v>
      </c>
      <c r="B135" s="258" t="s">
        <v>27</v>
      </c>
      <c r="C135" s="232" t="s">
        <v>7</v>
      </c>
      <c r="D135" s="327">
        <v>102.77329</v>
      </c>
      <c r="E135" s="328">
        <v>449.05</v>
      </c>
      <c r="F135" s="303"/>
      <c r="G135" s="303"/>
      <c r="H135" s="303"/>
      <c r="I135" s="304"/>
      <c r="J135"/>
      <c r="K135"/>
    </row>
    <row r="136" spans="1:11" x14ac:dyDescent="0.35">
      <c r="A136" s="262" t="str">
        <f t="shared" si="2"/>
        <v>Gas_propàkWh</v>
      </c>
      <c r="B136" s="258" t="s">
        <v>27</v>
      </c>
      <c r="C136" s="232" t="s">
        <v>21</v>
      </c>
      <c r="D136" s="327">
        <v>0.22881000000000001</v>
      </c>
      <c r="E136" s="328">
        <v>1</v>
      </c>
      <c r="F136" s="303"/>
      <c r="G136" s="303"/>
      <c r="H136" s="303"/>
      <c r="I136" s="304"/>
      <c r="J136"/>
      <c r="K136"/>
    </row>
    <row r="137" spans="1:11" x14ac:dyDescent="0.35">
      <c r="A137" s="262" t="str">
        <f t="shared" si="2"/>
        <v>Gasoillitres</v>
      </c>
      <c r="B137" s="258" t="s">
        <v>8</v>
      </c>
      <c r="C137" s="232" t="s">
        <v>9</v>
      </c>
      <c r="D137" s="327">
        <v>2.8676699999999999</v>
      </c>
      <c r="E137" s="328">
        <v>11.94</v>
      </c>
      <c r="F137" s="365" t="s">
        <v>584</v>
      </c>
      <c r="G137" s="366"/>
      <c r="H137" s="366"/>
      <c r="I137" s="366"/>
      <c r="J137"/>
      <c r="K137"/>
    </row>
    <row r="138" spans="1:11" x14ac:dyDescent="0.35">
      <c r="A138" s="262" t="str">
        <f t="shared" si="2"/>
        <v>GasoilkWh</v>
      </c>
      <c r="B138" s="258" t="s">
        <v>8</v>
      </c>
      <c r="C138" s="232" t="s">
        <v>21</v>
      </c>
      <c r="D138" s="327">
        <v>0.26676</v>
      </c>
      <c r="E138" s="328">
        <v>1</v>
      </c>
      <c r="F138" s="305"/>
      <c r="G138" s="305"/>
      <c r="H138" s="303"/>
      <c r="I138" s="304"/>
      <c r="J138"/>
      <c r="K138"/>
    </row>
    <row r="139" spans="1:11" x14ac:dyDescent="0.35">
      <c r="A139" s="262" t="str">
        <f t="shared" si="2"/>
        <v>Fuelkg</v>
      </c>
      <c r="B139" s="258" t="s">
        <v>10</v>
      </c>
      <c r="C139" s="232" t="s">
        <v>4</v>
      </c>
      <c r="D139" s="327">
        <v>3.12696</v>
      </c>
      <c r="E139" s="328">
        <v>11.22</v>
      </c>
      <c r="F139" s="305"/>
      <c r="G139" s="305"/>
      <c r="H139" s="303"/>
      <c r="I139" s="304"/>
      <c r="J139"/>
      <c r="K139"/>
    </row>
    <row r="140" spans="1:11" x14ac:dyDescent="0.35">
      <c r="A140" s="262" t="str">
        <f t="shared" si="2"/>
        <v>FuelkWh</v>
      </c>
      <c r="B140" s="258" t="s">
        <v>10</v>
      </c>
      <c r="C140" s="232" t="s">
        <v>21</v>
      </c>
      <c r="D140" s="327">
        <v>0.27864</v>
      </c>
      <c r="E140" s="328">
        <v>1</v>
      </c>
      <c r="F140" s="305"/>
      <c r="G140" s="305"/>
      <c r="H140" s="303"/>
      <c r="I140" s="304"/>
      <c r="J140"/>
      <c r="K140"/>
    </row>
    <row r="141" spans="1:11" x14ac:dyDescent="0.35">
      <c r="A141" s="262" t="str">
        <f t="shared" si="2"/>
        <v>GLP_genèriclitres</v>
      </c>
      <c r="B141" s="258" t="s">
        <v>28</v>
      </c>
      <c r="C141" s="232" t="s">
        <v>9</v>
      </c>
      <c r="D141" s="327">
        <v>1.62812</v>
      </c>
      <c r="E141" s="328">
        <v>7.0824600000000011</v>
      </c>
      <c r="F141" s="365" t="s">
        <v>585</v>
      </c>
      <c r="G141" s="366"/>
      <c r="H141" s="366"/>
      <c r="I141" s="304"/>
      <c r="J141"/>
      <c r="K141"/>
    </row>
    <row r="142" spans="1:11" x14ac:dyDescent="0.35">
      <c r="A142" s="262" t="str">
        <f t="shared" si="2"/>
        <v>GLP_genèrickg</v>
      </c>
      <c r="B142" s="258" t="s">
        <v>28</v>
      </c>
      <c r="C142" s="232" t="s">
        <v>4</v>
      </c>
      <c r="D142" s="327">
        <v>2.9846300000000001</v>
      </c>
      <c r="E142" s="328">
        <v>13.14</v>
      </c>
      <c r="F142" s="303"/>
      <c r="G142" s="303"/>
      <c r="H142" s="303"/>
      <c r="I142" s="304"/>
      <c r="J142"/>
      <c r="K142"/>
    </row>
    <row r="143" spans="1:11" x14ac:dyDescent="0.35">
      <c r="A143" s="262" t="str">
        <f t="shared" si="2"/>
        <v>GLP_genèrickWh</v>
      </c>
      <c r="B143" s="258" t="s">
        <v>28</v>
      </c>
      <c r="C143" s="232" t="s">
        <v>21</v>
      </c>
      <c r="D143" s="327">
        <v>0.22716</v>
      </c>
      <c r="E143" s="328">
        <v>1</v>
      </c>
      <c r="F143" s="303"/>
      <c r="G143" s="303"/>
      <c r="H143" s="303"/>
      <c r="I143" s="304"/>
      <c r="J143"/>
      <c r="K143"/>
    </row>
    <row r="144" spans="1:11" x14ac:dyDescent="0.35">
      <c r="A144" s="262" t="str">
        <f t="shared" si="2"/>
        <v>Carbó_nacionalkg</v>
      </c>
      <c r="B144" s="258" t="s">
        <v>29</v>
      </c>
      <c r="C144" s="232" t="s">
        <v>4</v>
      </c>
      <c r="D144" s="327">
        <v>2.71814</v>
      </c>
      <c r="E144" s="328">
        <v>7.59</v>
      </c>
      <c r="F144" s="303"/>
      <c r="G144" s="303"/>
      <c r="H144" s="303"/>
      <c r="I144" s="304"/>
      <c r="J144"/>
      <c r="K144"/>
    </row>
    <row r="145" spans="1:11" x14ac:dyDescent="0.35">
      <c r="A145" s="262" t="str">
        <f t="shared" si="2"/>
        <v>Carbó_nacionalkWh</v>
      </c>
      <c r="B145" s="258" t="s">
        <v>29</v>
      </c>
      <c r="C145" s="232" t="s">
        <v>21</v>
      </c>
      <c r="D145" s="302" t="s">
        <v>638</v>
      </c>
      <c r="E145" s="328">
        <v>1</v>
      </c>
      <c r="F145" s="303"/>
      <c r="G145" s="303"/>
      <c r="H145" s="303"/>
      <c r="I145" s="304"/>
      <c r="J145"/>
      <c r="K145"/>
    </row>
    <row r="146" spans="1:11" x14ac:dyDescent="0.35">
      <c r="A146" s="262" t="str">
        <f t="shared" si="2"/>
        <v>Carbó_importaciókg</v>
      </c>
      <c r="B146" s="258" t="s">
        <v>30</v>
      </c>
      <c r="C146" s="232" t="s">
        <v>4</v>
      </c>
      <c r="D146" s="327">
        <v>2.5694400000000002</v>
      </c>
      <c r="E146" s="328">
        <v>7.07</v>
      </c>
      <c r="F146" s="303"/>
      <c r="G146" s="303"/>
      <c r="H146" s="303"/>
      <c r="I146" s="304"/>
      <c r="J146"/>
      <c r="K146"/>
    </row>
    <row r="147" spans="1:11" x14ac:dyDescent="0.35">
      <c r="A147" s="262" t="str">
        <f t="shared" si="2"/>
        <v>Carbó_importaciókWh</v>
      </c>
      <c r="B147" s="258" t="s">
        <v>30</v>
      </c>
      <c r="C147" s="232" t="s">
        <v>21</v>
      </c>
      <c r="D147" s="302" t="s">
        <v>638</v>
      </c>
      <c r="E147" s="328">
        <v>1</v>
      </c>
      <c r="F147" s="303"/>
      <c r="G147" s="303"/>
      <c r="H147" s="303"/>
      <c r="I147" s="304"/>
      <c r="J147"/>
      <c r="K147"/>
    </row>
    <row r="148" spans="1:11" x14ac:dyDescent="0.35">
      <c r="A148" s="262" t="str">
        <f t="shared" si="2"/>
        <v>Coc_de_petrolikg</v>
      </c>
      <c r="B148" s="258" t="s">
        <v>31</v>
      </c>
      <c r="C148" s="232" t="s">
        <v>4</v>
      </c>
      <c r="D148" s="327">
        <v>3.1687500000000002</v>
      </c>
      <c r="E148" s="328">
        <v>9.0299999999999994</v>
      </c>
      <c r="F148" s="303"/>
      <c r="G148" s="303"/>
      <c r="H148" s="303"/>
      <c r="I148" s="304"/>
      <c r="J148"/>
      <c r="K148"/>
    </row>
    <row r="149" spans="1:11" x14ac:dyDescent="0.35">
      <c r="A149" s="262" t="str">
        <f t="shared" si="2"/>
        <v>Coc_de_petrolikWh</v>
      </c>
      <c r="B149" s="258" t="s">
        <v>31</v>
      </c>
      <c r="C149" s="232" t="s">
        <v>21</v>
      </c>
      <c r="D149" s="302" t="s">
        <v>638</v>
      </c>
      <c r="E149" s="328">
        <v>1</v>
      </c>
      <c r="F149" s="303"/>
      <c r="G149" s="303"/>
      <c r="H149" s="303"/>
      <c r="I149" s="304"/>
      <c r="J149"/>
      <c r="K149"/>
    </row>
    <row r="150" spans="1:11" x14ac:dyDescent="0.35">
      <c r="A150" s="262" t="str">
        <f t="shared" si="2"/>
        <v>Biomassakg</v>
      </c>
      <c r="B150" s="258" t="s">
        <v>15</v>
      </c>
      <c r="C150" s="232" t="s">
        <v>4</v>
      </c>
      <c r="D150" s="327">
        <v>0</v>
      </c>
      <c r="E150" s="329"/>
      <c r="F150" s="259" t="s">
        <v>639</v>
      </c>
      <c r="G150" s="304"/>
      <c r="H150" s="303"/>
      <c r="I150" s="304"/>
      <c r="J150"/>
      <c r="K150"/>
    </row>
    <row r="151" spans="1:11" ht="63" customHeight="1" x14ac:dyDescent="0.35">
      <c r="A151" s="262" t="str">
        <f t="shared" si="2"/>
        <v>Electricitat_convencionalkWh</v>
      </c>
      <c r="B151" s="258" t="s">
        <v>146</v>
      </c>
      <c r="C151" s="232" t="s">
        <v>21</v>
      </c>
      <c r="D151" s="429">
        <v>0.25900000000000001</v>
      </c>
      <c r="E151" s="330">
        <v>1</v>
      </c>
      <c r="F151" s="367" t="s">
        <v>628</v>
      </c>
      <c r="G151" s="368"/>
      <c r="H151" s="308" t="s">
        <v>577</v>
      </c>
      <c r="I151" s="307"/>
      <c r="J151" s="307"/>
      <c r="K151" s="307"/>
    </row>
    <row r="152" spans="1:11" x14ac:dyDescent="0.35">
      <c r="A152" s="262" t="str">
        <f t="shared" si="2"/>
        <v>Electricitat_origen_renovablekWh</v>
      </c>
      <c r="B152" s="258" t="s">
        <v>147</v>
      </c>
      <c r="C152" s="232" t="s">
        <v>21</v>
      </c>
      <c r="D152" s="327">
        <v>0</v>
      </c>
      <c r="E152" s="328">
        <v>1</v>
      </c>
      <c r="F152" s="37"/>
      <c r="G152" s="306"/>
      <c r="H152" s="38"/>
      <c r="I152" s="38"/>
      <c r="J152"/>
      <c r="K152"/>
    </row>
    <row r="156" spans="1:11" x14ac:dyDescent="0.35">
      <c r="B156" s="230" t="s">
        <v>623</v>
      </c>
      <c r="C156" s="38"/>
      <c r="D156" s="38"/>
      <c r="E156" s="37"/>
      <c r="F156" s="37"/>
      <c r="G156" s="37"/>
      <c r="H156" s="38"/>
      <c r="I156" s="38"/>
      <c r="J156" s="38"/>
      <c r="K156" s="37"/>
    </row>
    <row r="157" spans="1:11" ht="111" customHeight="1" x14ac:dyDescent="0.35">
      <c r="B157" s="341" t="s">
        <v>632</v>
      </c>
      <c r="C157" s="341"/>
      <c r="D157" s="341"/>
      <c r="E157" s="341"/>
      <c r="F157" s="341"/>
      <c r="G157" s="341"/>
      <c r="H157" s="341"/>
      <c r="I157" s="296"/>
      <c r="J157" s="296"/>
      <c r="K157" s="296"/>
    </row>
    <row r="1020" spans="10:12" ht="39.75" customHeight="1" x14ac:dyDescent="0.35"/>
    <row r="1024" spans="10:12" x14ac:dyDescent="0.35">
      <c r="J1024" s="1"/>
      <c r="K1024" s="1"/>
      <c r="L1024" s="1"/>
    </row>
    <row r="1025" spans="1:12" x14ac:dyDescent="0.35">
      <c r="J1025" s="1"/>
      <c r="K1025" s="1"/>
      <c r="L1025" s="1"/>
    </row>
    <row r="1026" spans="1:12" x14ac:dyDescent="0.35">
      <c r="D1026" s="1"/>
      <c r="E1026" s="1"/>
      <c r="F1026" s="1"/>
      <c r="G1026" s="1"/>
      <c r="H1026" s="1"/>
      <c r="I1026" s="1"/>
      <c r="J1026" s="1"/>
      <c r="K1026" s="1"/>
      <c r="L1026" s="1"/>
    </row>
    <row r="1027" spans="1:12" x14ac:dyDescent="0.35">
      <c r="D1027" s="1"/>
      <c r="E1027" s="1"/>
      <c r="F1027" s="1"/>
      <c r="G1027" s="1"/>
      <c r="H1027" s="1"/>
      <c r="I1027" s="1"/>
      <c r="J1027" s="1"/>
      <c r="K1027" s="1"/>
      <c r="L1027" s="1"/>
    </row>
    <row r="1028" spans="1:12" x14ac:dyDescent="0.35">
      <c r="A1028" s="3"/>
      <c r="B1028" s="3"/>
      <c r="D1028" s="1"/>
      <c r="E1028" s="1"/>
      <c r="F1028" s="1"/>
      <c r="G1028" s="1"/>
      <c r="H1028" s="1"/>
      <c r="I1028" s="1"/>
      <c r="J1028" s="1"/>
      <c r="K1028" s="1"/>
      <c r="L1028" s="1"/>
    </row>
    <row r="1029" spans="1:12" x14ac:dyDescent="0.35">
      <c r="D1029" s="1"/>
      <c r="E1029" s="1"/>
      <c r="F1029" s="1"/>
      <c r="G1029" s="1"/>
      <c r="H1029" s="1"/>
      <c r="I1029" s="1"/>
      <c r="J1029" s="1"/>
      <c r="K1029" s="1"/>
      <c r="L1029" s="1"/>
    </row>
    <row r="1030" spans="1:12" x14ac:dyDescent="0.35">
      <c r="A1030" s="3"/>
      <c r="B1030" s="3"/>
      <c r="C1030" s="3"/>
      <c r="J1030" s="1"/>
      <c r="K1030" s="1"/>
      <c r="L1030" s="1"/>
    </row>
    <row r="1031" spans="1:12" x14ac:dyDescent="0.35">
      <c r="A1031" s="3"/>
      <c r="B1031" s="3"/>
      <c r="D1031" s="1"/>
      <c r="E1031" s="1"/>
      <c r="F1031" s="1"/>
      <c r="G1031" s="1"/>
      <c r="H1031" s="1"/>
      <c r="I1031" s="1"/>
      <c r="J1031" s="1"/>
      <c r="K1031" s="1"/>
      <c r="L1031" s="1"/>
    </row>
    <row r="1032" spans="1:12" x14ac:dyDescent="0.35">
      <c r="C1032" s="3"/>
      <c r="J1032" s="1"/>
      <c r="K1032" s="1"/>
      <c r="L1032" s="1"/>
    </row>
    <row r="1033" spans="1:12" x14ac:dyDescent="0.35">
      <c r="A1033" s="3"/>
      <c r="B1033" s="3"/>
      <c r="C1033" s="3"/>
      <c r="J1033" s="1"/>
      <c r="K1033" s="1"/>
      <c r="L1033" s="1"/>
    </row>
    <row r="1034" spans="1:12" x14ac:dyDescent="0.35">
      <c r="D1034" s="1"/>
      <c r="E1034" s="1"/>
      <c r="F1034" s="1"/>
      <c r="G1034" s="1"/>
      <c r="H1034" s="1"/>
      <c r="I1034" s="1"/>
      <c r="J1034" s="1"/>
      <c r="K1034" s="1"/>
      <c r="L1034" s="1"/>
    </row>
    <row r="1035" spans="1:12" x14ac:dyDescent="0.35">
      <c r="A1035" s="3"/>
      <c r="B1035" s="3"/>
      <c r="C1035" s="3"/>
      <c r="J1035" s="1"/>
      <c r="K1035" s="1"/>
      <c r="L1035" s="1"/>
    </row>
    <row r="1036" spans="1:12" x14ac:dyDescent="0.35">
      <c r="D1036" s="1"/>
      <c r="E1036" s="1"/>
      <c r="F1036" s="1"/>
      <c r="G1036" s="1"/>
      <c r="H1036" s="1"/>
      <c r="I1036" s="1"/>
      <c r="J1036" s="1"/>
      <c r="K1036" s="1"/>
      <c r="L1036" s="1"/>
    </row>
    <row r="1037" spans="1:12" x14ac:dyDescent="0.35">
      <c r="A1037" s="3"/>
      <c r="B1037" s="3"/>
      <c r="C1037" s="3"/>
      <c r="J1037" s="1"/>
      <c r="K1037" s="1"/>
      <c r="L1037" s="1"/>
    </row>
    <row r="1038" spans="1:12" x14ac:dyDescent="0.35">
      <c r="D1038" s="1"/>
      <c r="E1038" s="1"/>
      <c r="F1038" s="1"/>
      <c r="G1038" s="1"/>
      <c r="H1038" s="1"/>
      <c r="I1038" s="1"/>
      <c r="J1038" s="1"/>
      <c r="K1038" s="1"/>
      <c r="L1038" s="1"/>
    </row>
    <row r="1039" spans="1:12" x14ac:dyDescent="0.35">
      <c r="A1039" s="3"/>
      <c r="B1039" s="3"/>
      <c r="C1039" s="3"/>
      <c r="J1039" s="1"/>
      <c r="K1039" s="1"/>
      <c r="L1039" s="1"/>
    </row>
    <row r="1040" spans="1:12" x14ac:dyDescent="0.35">
      <c r="D1040" s="1"/>
      <c r="E1040" s="1"/>
      <c r="F1040" s="1"/>
      <c r="G1040" s="1"/>
      <c r="H1040" s="1"/>
      <c r="I1040" s="1"/>
      <c r="J1040" s="1"/>
      <c r="K1040" s="1"/>
      <c r="L1040" s="1"/>
    </row>
    <row r="1041" spans="1:12" x14ac:dyDescent="0.35">
      <c r="A1041" s="3"/>
      <c r="B1041" s="3"/>
      <c r="C1041" s="3"/>
      <c r="J1041" s="1"/>
      <c r="K1041" s="1"/>
      <c r="L1041" s="1"/>
    </row>
    <row r="1042" spans="1:12" x14ac:dyDescent="0.35">
      <c r="D1042" s="1"/>
      <c r="E1042" s="1"/>
      <c r="F1042" s="1"/>
      <c r="G1042" s="1"/>
      <c r="H1042" s="1"/>
      <c r="I1042" s="1"/>
      <c r="J1042" s="1"/>
      <c r="K1042" s="1"/>
      <c r="L1042" s="1"/>
    </row>
    <row r="1043" spans="1:12" x14ac:dyDescent="0.35">
      <c r="C1043" s="3"/>
    </row>
    <row r="1044" spans="1:12" x14ac:dyDescent="0.35">
      <c r="D1044" s="1"/>
      <c r="E1044" s="1"/>
      <c r="F1044" s="1"/>
      <c r="G1044" s="1"/>
      <c r="H1044" s="1"/>
      <c r="I1044" s="1"/>
    </row>
  </sheetData>
  <sheetProtection password="CC58" sheet="1" objects="1" scenarios="1"/>
  <mergeCells count="31">
    <mergeCell ref="B157:H157"/>
    <mergeCell ref="C1:G1"/>
    <mergeCell ref="B112:K112"/>
    <mergeCell ref="B127:K127"/>
    <mergeCell ref="B66:E66"/>
    <mergeCell ref="B78:D78"/>
    <mergeCell ref="G16:G17"/>
    <mergeCell ref="B35:I35"/>
    <mergeCell ref="B41:E41"/>
    <mergeCell ref="B59:G59"/>
    <mergeCell ref="B2:K2"/>
    <mergeCell ref="B27:I27"/>
    <mergeCell ref="B30:H30"/>
    <mergeCell ref="B29:H29"/>
    <mergeCell ref="B23:J23"/>
    <mergeCell ref="G7:N7"/>
    <mergeCell ref="B28:I28"/>
    <mergeCell ref="B22:I22"/>
    <mergeCell ref="B13:I13"/>
    <mergeCell ref="B14:I14"/>
    <mergeCell ref="B16:B17"/>
    <mergeCell ref="C16:D16"/>
    <mergeCell ref="E16:E17"/>
    <mergeCell ref="F16:F17"/>
    <mergeCell ref="H16:H17"/>
    <mergeCell ref="F137:I137"/>
    <mergeCell ref="F141:H141"/>
    <mergeCell ref="F123:G123"/>
    <mergeCell ref="F151:G151"/>
    <mergeCell ref="B34:I34"/>
    <mergeCell ref="B56:C56"/>
  </mergeCells>
  <phoneticPr fontId="21" type="noConversion"/>
  <dataValidations count="14">
    <dataValidation type="list" allowBlank="1" showInputMessage="1" showErrorMessage="1" sqref="C52">
      <formula1>$C$150</formula1>
    </dataValidation>
    <dataValidation type="list" allowBlank="1" showInputMessage="1" showErrorMessage="1" sqref="C43">
      <formula1>$C$129:$C$130</formula1>
    </dataValidation>
    <dataValidation type="list" allowBlank="1" showInputMessage="1" showErrorMessage="1" sqref="C44">
      <formula1>$C$131:$C$133</formula1>
    </dataValidation>
    <dataValidation type="list" allowBlank="1" showInputMessage="1" showErrorMessage="1" sqref="C45">
      <formula1>$C$134:$C$136</formula1>
    </dataValidation>
    <dataValidation type="list" allowBlank="1" showInputMessage="1" showErrorMessage="1" sqref="C46">
      <formula1>$C$137:$C$138</formula1>
    </dataValidation>
    <dataValidation type="list" allowBlank="1" showInputMessage="1" showErrorMessage="1" sqref="C47">
      <formula1>$C$139:$C$140</formula1>
    </dataValidation>
    <dataValidation type="list" allowBlank="1" showInputMessage="1" showErrorMessage="1" sqref="C48">
      <formula1>$C$141:$C$143</formula1>
    </dataValidation>
    <dataValidation type="list" allowBlank="1" showInputMessage="1" showErrorMessage="1" sqref="C49">
      <formula1>$C$144:$C$145</formula1>
    </dataValidation>
    <dataValidation type="list" allowBlank="1" showInputMessage="1" showErrorMessage="1" sqref="C50">
      <formula1>$C$146:$C$147</formula1>
    </dataValidation>
    <dataValidation type="list" allowBlank="1" showInputMessage="1" showErrorMessage="1" sqref="C51">
      <formula1>$C$148:$C$149</formula1>
    </dataValidation>
    <dataValidation type="list" allowBlank="1" showInputMessage="1" showErrorMessage="1" sqref="C53">
      <formula1>$C$151</formula1>
    </dataValidation>
    <dataValidation type="list" allowBlank="1" showInputMessage="1" showErrorMessage="1" sqref="C54">
      <formula1>$C$152</formula1>
    </dataValidation>
    <dataValidation type="list" allowBlank="1" showInputMessage="1" showErrorMessage="1" sqref="C76 C73:C74 C84:C85">
      <formula1>Combustible</formula1>
    </dataValidation>
    <dataValidation type="list" allowBlank="1" showInputMessage="1" showErrorMessage="1" sqref="E73:E76 E84:E85">
      <formula1>INDIRECT($C73)</formula1>
    </dataValidation>
  </dataValidations>
  <hyperlinks>
    <hyperlink ref="E57" r:id="rId1"/>
    <hyperlink ref="H151" r:id="rId2"/>
    <hyperlink ref="H123" r:id="rId3"/>
  </hyperlinks>
  <pageMargins left="0.11811023622047245" right="0.11811023622047245" top="0.15748031496062992" bottom="0" header="0.31496062992125984" footer="0"/>
  <pageSetup paperSize="9" scale="10" fitToHeight="2" orientation="landscape" cellComments="asDisplayed" r:id="rId4"/>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'Emissions transport recollida'!$E$363:$E$369</xm:f>
          </x14:formula1>
          <xm:sqref>E94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5"/>
  <sheetViews>
    <sheetView zoomScale="70" zoomScaleNormal="70" workbookViewId="0">
      <selection activeCell="K9" sqref="K9"/>
    </sheetView>
  </sheetViews>
  <sheetFormatPr defaultColWidth="9.1796875" defaultRowHeight="14.5" x14ac:dyDescent="0.35"/>
  <cols>
    <col min="1" max="1" width="2.1796875" customWidth="1"/>
    <col min="2" max="2" width="15.54296875" customWidth="1"/>
    <col min="3" max="3" width="28.7265625" customWidth="1"/>
    <col min="4" max="4" width="33.7265625" customWidth="1"/>
    <col min="5" max="5" width="20" customWidth="1"/>
    <col min="6" max="6" width="14.26953125" customWidth="1"/>
    <col min="7" max="7" width="22.54296875" customWidth="1"/>
    <col min="8" max="8" width="18.54296875" customWidth="1"/>
    <col min="9" max="9" width="13.26953125" customWidth="1"/>
    <col min="10" max="10" width="10.54296875" customWidth="1"/>
    <col min="11" max="11" width="14.7265625" customWidth="1"/>
    <col min="12" max="12" width="13.7265625" customWidth="1"/>
    <col min="13" max="13" width="39" customWidth="1"/>
    <col min="14" max="14" width="14.7265625" customWidth="1"/>
    <col min="15" max="15" width="14.1796875" customWidth="1"/>
    <col min="16" max="16" width="39.1796875" customWidth="1"/>
    <col min="17" max="17" width="23" customWidth="1"/>
    <col min="18" max="18" width="18" customWidth="1"/>
    <col min="19" max="19" width="27.7265625" customWidth="1"/>
    <col min="20" max="20" width="19.7265625" customWidth="1"/>
    <col min="21" max="21" width="21.54296875" customWidth="1"/>
    <col min="22" max="22" width="18.453125" customWidth="1"/>
    <col min="257" max="257" width="2.1796875" customWidth="1"/>
    <col min="258" max="258" width="15.54296875" customWidth="1"/>
    <col min="259" max="259" width="28.7265625" customWidth="1"/>
    <col min="260" max="260" width="33.7265625" customWidth="1"/>
    <col min="261" max="261" width="20" customWidth="1"/>
    <col min="262" max="262" width="14.26953125" customWidth="1"/>
    <col min="263" max="263" width="22.54296875" customWidth="1"/>
    <col min="264" max="264" width="18.54296875" customWidth="1"/>
    <col min="265" max="265" width="13.26953125" customWidth="1"/>
    <col min="266" max="266" width="10.54296875" customWidth="1"/>
    <col min="267" max="267" width="14.7265625" customWidth="1"/>
    <col min="268" max="268" width="13.7265625" customWidth="1"/>
    <col min="269" max="269" width="39" customWidth="1"/>
    <col min="270" max="270" width="14.7265625" customWidth="1"/>
    <col min="271" max="271" width="14.1796875" customWidth="1"/>
    <col min="272" max="272" width="34.1796875" customWidth="1"/>
    <col min="273" max="273" width="23" customWidth="1"/>
    <col min="274" max="274" width="18" customWidth="1"/>
    <col min="275" max="275" width="27.7265625" customWidth="1"/>
    <col min="276" max="276" width="19.7265625" customWidth="1"/>
    <col min="277" max="277" width="21.54296875" customWidth="1"/>
    <col min="278" max="278" width="18.453125" customWidth="1"/>
    <col min="513" max="513" width="2.1796875" customWidth="1"/>
    <col min="514" max="514" width="15.54296875" customWidth="1"/>
    <col min="515" max="515" width="28.7265625" customWidth="1"/>
    <col min="516" max="516" width="33.7265625" customWidth="1"/>
    <col min="517" max="517" width="20" customWidth="1"/>
    <col min="518" max="518" width="14.26953125" customWidth="1"/>
    <col min="519" max="519" width="22.54296875" customWidth="1"/>
    <col min="520" max="520" width="18.54296875" customWidth="1"/>
    <col min="521" max="521" width="13.26953125" customWidth="1"/>
    <col min="522" max="522" width="10.54296875" customWidth="1"/>
    <col min="523" max="523" width="14.7265625" customWidth="1"/>
    <col min="524" max="524" width="13.7265625" customWidth="1"/>
    <col min="525" max="525" width="39" customWidth="1"/>
    <col min="526" max="526" width="14.7265625" customWidth="1"/>
    <col min="527" max="527" width="14.1796875" customWidth="1"/>
    <col min="528" max="528" width="34.1796875" customWidth="1"/>
    <col min="529" max="529" width="23" customWidth="1"/>
    <col min="530" max="530" width="18" customWidth="1"/>
    <col min="531" max="531" width="27.7265625" customWidth="1"/>
    <col min="532" max="532" width="19.7265625" customWidth="1"/>
    <col min="533" max="533" width="21.54296875" customWidth="1"/>
    <col min="534" max="534" width="18.453125" customWidth="1"/>
    <col min="769" max="769" width="2.1796875" customWidth="1"/>
    <col min="770" max="770" width="15.54296875" customWidth="1"/>
    <col min="771" max="771" width="28.7265625" customWidth="1"/>
    <col min="772" max="772" width="33.7265625" customWidth="1"/>
    <col min="773" max="773" width="20" customWidth="1"/>
    <col min="774" max="774" width="14.26953125" customWidth="1"/>
    <col min="775" max="775" width="22.54296875" customWidth="1"/>
    <col min="776" max="776" width="18.54296875" customWidth="1"/>
    <col min="777" max="777" width="13.26953125" customWidth="1"/>
    <col min="778" max="778" width="10.54296875" customWidth="1"/>
    <col min="779" max="779" width="14.7265625" customWidth="1"/>
    <col min="780" max="780" width="13.7265625" customWidth="1"/>
    <col min="781" max="781" width="39" customWidth="1"/>
    <col min="782" max="782" width="14.7265625" customWidth="1"/>
    <col min="783" max="783" width="14.1796875" customWidth="1"/>
    <col min="784" max="784" width="34.1796875" customWidth="1"/>
    <col min="785" max="785" width="23" customWidth="1"/>
    <col min="786" max="786" width="18" customWidth="1"/>
    <col min="787" max="787" width="27.7265625" customWidth="1"/>
    <col min="788" max="788" width="19.7265625" customWidth="1"/>
    <col min="789" max="789" width="21.54296875" customWidth="1"/>
    <col min="790" max="790" width="18.453125" customWidth="1"/>
    <col min="1025" max="1025" width="2.1796875" customWidth="1"/>
    <col min="1026" max="1026" width="15.54296875" customWidth="1"/>
    <col min="1027" max="1027" width="28.7265625" customWidth="1"/>
    <col min="1028" max="1028" width="33.7265625" customWidth="1"/>
    <col min="1029" max="1029" width="20" customWidth="1"/>
    <col min="1030" max="1030" width="14.26953125" customWidth="1"/>
    <col min="1031" max="1031" width="22.54296875" customWidth="1"/>
    <col min="1032" max="1032" width="18.54296875" customWidth="1"/>
    <col min="1033" max="1033" width="13.26953125" customWidth="1"/>
    <col min="1034" max="1034" width="10.54296875" customWidth="1"/>
    <col min="1035" max="1035" width="14.7265625" customWidth="1"/>
    <col min="1036" max="1036" width="13.7265625" customWidth="1"/>
    <col min="1037" max="1037" width="39" customWidth="1"/>
    <col min="1038" max="1038" width="14.7265625" customWidth="1"/>
    <col min="1039" max="1039" width="14.1796875" customWidth="1"/>
    <col min="1040" max="1040" width="34.1796875" customWidth="1"/>
    <col min="1041" max="1041" width="23" customWidth="1"/>
    <col min="1042" max="1042" width="18" customWidth="1"/>
    <col min="1043" max="1043" width="27.7265625" customWidth="1"/>
    <col min="1044" max="1044" width="19.7265625" customWidth="1"/>
    <col min="1045" max="1045" width="21.54296875" customWidth="1"/>
    <col min="1046" max="1046" width="18.453125" customWidth="1"/>
    <col min="1281" max="1281" width="2.1796875" customWidth="1"/>
    <col min="1282" max="1282" width="15.54296875" customWidth="1"/>
    <col min="1283" max="1283" width="28.7265625" customWidth="1"/>
    <col min="1284" max="1284" width="33.7265625" customWidth="1"/>
    <col min="1285" max="1285" width="20" customWidth="1"/>
    <col min="1286" max="1286" width="14.26953125" customWidth="1"/>
    <col min="1287" max="1287" width="22.54296875" customWidth="1"/>
    <col min="1288" max="1288" width="18.54296875" customWidth="1"/>
    <col min="1289" max="1289" width="13.26953125" customWidth="1"/>
    <col min="1290" max="1290" width="10.54296875" customWidth="1"/>
    <col min="1291" max="1291" width="14.7265625" customWidth="1"/>
    <col min="1292" max="1292" width="13.7265625" customWidth="1"/>
    <col min="1293" max="1293" width="39" customWidth="1"/>
    <col min="1294" max="1294" width="14.7265625" customWidth="1"/>
    <col min="1295" max="1295" width="14.1796875" customWidth="1"/>
    <col min="1296" max="1296" width="34.1796875" customWidth="1"/>
    <col min="1297" max="1297" width="23" customWidth="1"/>
    <col min="1298" max="1298" width="18" customWidth="1"/>
    <col min="1299" max="1299" width="27.7265625" customWidth="1"/>
    <col min="1300" max="1300" width="19.7265625" customWidth="1"/>
    <col min="1301" max="1301" width="21.54296875" customWidth="1"/>
    <col min="1302" max="1302" width="18.453125" customWidth="1"/>
    <col min="1537" max="1537" width="2.1796875" customWidth="1"/>
    <col min="1538" max="1538" width="15.54296875" customWidth="1"/>
    <col min="1539" max="1539" width="28.7265625" customWidth="1"/>
    <col min="1540" max="1540" width="33.7265625" customWidth="1"/>
    <col min="1541" max="1541" width="20" customWidth="1"/>
    <col min="1542" max="1542" width="14.26953125" customWidth="1"/>
    <col min="1543" max="1543" width="22.54296875" customWidth="1"/>
    <col min="1544" max="1544" width="18.54296875" customWidth="1"/>
    <col min="1545" max="1545" width="13.26953125" customWidth="1"/>
    <col min="1546" max="1546" width="10.54296875" customWidth="1"/>
    <col min="1547" max="1547" width="14.7265625" customWidth="1"/>
    <col min="1548" max="1548" width="13.7265625" customWidth="1"/>
    <col min="1549" max="1549" width="39" customWidth="1"/>
    <col min="1550" max="1550" width="14.7265625" customWidth="1"/>
    <col min="1551" max="1551" width="14.1796875" customWidth="1"/>
    <col min="1552" max="1552" width="34.1796875" customWidth="1"/>
    <col min="1553" max="1553" width="23" customWidth="1"/>
    <col min="1554" max="1554" width="18" customWidth="1"/>
    <col min="1555" max="1555" width="27.7265625" customWidth="1"/>
    <col min="1556" max="1556" width="19.7265625" customWidth="1"/>
    <col min="1557" max="1557" width="21.54296875" customWidth="1"/>
    <col min="1558" max="1558" width="18.453125" customWidth="1"/>
    <col min="1793" max="1793" width="2.1796875" customWidth="1"/>
    <col min="1794" max="1794" width="15.54296875" customWidth="1"/>
    <col min="1795" max="1795" width="28.7265625" customWidth="1"/>
    <col min="1796" max="1796" width="33.7265625" customWidth="1"/>
    <col min="1797" max="1797" width="20" customWidth="1"/>
    <col min="1798" max="1798" width="14.26953125" customWidth="1"/>
    <col min="1799" max="1799" width="22.54296875" customWidth="1"/>
    <col min="1800" max="1800" width="18.54296875" customWidth="1"/>
    <col min="1801" max="1801" width="13.26953125" customWidth="1"/>
    <col min="1802" max="1802" width="10.54296875" customWidth="1"/>
    <col min="1803" max="1803" width="14.7265625" customWidth="1"/>
    <col min="1804" max="1804" width="13.7265625" customWidth="1"/>
    <col min="1805" max="1805" width="39" customWidth="1"/>
    <col min="1806" max="1806" width="14.7265625" customWidth="1"/>
    <col min="1807" max="1807" width="14.1796875" customWidth="1"/>
    <col min="1808" max="1808" width="34.1796875" customWidth="1"/>
    <col min="1809" max="1809" width="23" customWidth="1"/>
    <col min="1810" max="1810" width="18" customWidth="1"/>
    <col min="1811" max="1811" width="27.7265625" customWidth="1"/>
    <col min="1812" max="1812" width="19.7265625" customWidth="1"/>
    <col min="1813" max="1813" width="21.54296875" customWidth="1"/>
    <col min="1814" max="1814" width="18.453125" customWidth="1"/>
    <col min="2049" max="2049" width="2.1796875" customWidth="1"/>
    <col min="2050" max="2050" width="15.54296875" customWidth="1"/>
    <col min="2051" max="2051" width="28.7265625" customWidth="1"/>
    <col min="2052" max="2052" width="33.7265625" customWidth="1"/>
    <col min="2053" max="2053" width="20" customWidth="1"/>
    <col min="2054" max="2054" width="14.26953125" customWidth="1"/>
    <col min="2055" max="2055" width="22.54296875" customWidth="1"/>
    <col min="2056" max="2056" width="18.54296875" customWidth="1"/>
    <col min="2057" max="2057" width="13.26953125" customWidth="1"/>
    <col min="2058" max="2058" width="10.54296875" customWidth="1"/>
    <col min="2059" max="2059" width="14.7265625" customWidth="1"/>
    <col min="2060" max="2060" width="13.7265625" customWidth="1"/>
    <col min="2061" max="2061" width="39" customWidth="1"/>
    <col min="2062" max="2062" width="14.7265625" customWidth="1"/>
    <col min="2063" max="2063" width="14.1796875" customWidth="1"/>
    <col min="2064" max="2064" width="34.1796875" customWidth="1"/>
    <col min="2065" max="2065" width="23" customWidth="1"/>
    <col min="2066" max="2066" width="18" customWidth="1"/>
    <col min="2067" max="2067" width="27.7265625" customWidth="1"/>
    <col min="2068" max="2068" width="19.7265625" customWidth="1"/>
    <col min="2069" max="2069" width="21.54296875" customWidth="1"/>
    <col min="2070" max="2070" width="18.453125" customWidth="1"/>
    <col min="2305" max="2305" width="2.1796875" customWidth="1"/>
    <col min="2306" max="2306" width="15.54296875" customWidth="1"/>
    <col min="2307" max="2307" width="28.7265625" customWidth="1"/>
    <col min="2308" max="2308" width="33.7265625" customWidth="1"/>
    <col min="2309" max="2309" width="20" customWidth="1"/>
    <col min="2310" max="2310" width="14.26953125" customWidth="1"/>
    <col min="2311" max="2311" width="22.54296875" customWidth="1"/>
    <col min="2312" max="2312" width="18.54296875" customWidth="1"/>
    <col min="2313" max="2313" width="13.26953125" customWidth="1"/>
    <col min="2314" max="2314" width="10.54296875" customWidth="1"/>
    <col min="2315" max="2315" width="14.7265625" customWidth="1"/>
    <col min="2316" max="2316" width="13.7265625" customWidth="1"/>
    <col min="2317" max="2317" width="39" customWidth="1"/>
    <col min="2318" max="2318" width="14.7265625" customWidth="1"/>
    <col min="2319" max="2319" width="14.1796875" customWidth="1"/>
    <col min="2320" max="2320" width="34.1796875" customWidth="1"/>
    <col min="2321" max="2321" width="23" customWidth="1"/>
    <col min="2322" max="2322" width="18" customWidth="1"/>
    <col min="2323" max="2323" width="27.7265625" customWidth="1"/>
    <col min="2324" max="2324" width="19.7265625" customWidth="1"/>
    <col min="2325" max="2325" width="21.54296875" customWidth="1"/>
    <col min="2326" max="2326" width="18.453125" customWidth="1"/>
    <col min="2561" max="2561" width="2.1796875" customWidth="1"/>
    <col min="2562" max="2562" width="15.54296875" customWidth="1"/>
    <col min="2563" max="2563" width="28.7265625" customWidth="1"/>
    <col min="2564" max="2564" width="33.7265625" customWidth="1"/>
    <col min="2565" max="2565" width="20" customWidth="1"/>
    <col min="2566" max="2566" width="14.26953125" customWidth="1"/>
    <col min="2567" max="2567" width="22.54296875" customWidth="1"/>
    <col min="2568" max="2568" width="18.54296875" customWidth="1"/>
    <col min="2569" max="2569" width="13.26953125" customWidth="1"/>
    <col min="2570" max="2570" width="10.54296875" customWidth="1"/>
    <col min="2571" max="2571" width="14.7265625" customWidth="1"/>
    <col min="2572" max="2572" width="13.7265625" customWidth="1"/>
    <col min="2573" max="2573" width="39" customWidth="1"/>
    <col min="2574" max="2574" width="14.7265625" customWidth="1"/>
    <col min="2575" max="2575" width="14.1796875" customWidth="1"/>
    <col min="2576" max="2576" width="34.1796875" customWidth="1"/>
    <col min="2577" max="2577" width="23" customWidth="1"/>
    <col min="2578" max="2578" width="18" customWidth="1"/>
    <col min="2579" max="2579" width="27.7265625" customWidth="1"/>
    <col min="2580" max="2580" width="19.7265625" customWidth="1"/>
    <col min="2581" max="2581" width="21.54296875" customWidth="1"/>
    <col min="2582" max="2582" width="18.453125" customWidth="1"/>
    <col min="2817" max="2817" width="2.1796875" customWidth="1"/>
    <col min="2818" max="2818" width="15.54296875" customWidth="1"/>
    <col min="2819" max="2819" width="28.7265625" customWidth="1"/>
    <col min="2820" max="2820" width="33.7265625" customWidth="1"/>
    <col min="2821" max="2821" width="20" customWidth="1"/>
    <col min="2822" max="2822" width="14.26953125" customWidth="1"/>
    <col min="2823" max="2823" width="22.54296875" customWidth="1"/>
    <col min="2824" max="2824" width="18.54296875" customWidth="1"/>
    <col min="2825" max="2825" width="13.26953125" customWidth="1"/>
    <col min="2826" max="2826" width="10.54296875" customWidth="1"/>
    <col min="2827" max="2827" width="14.7265625" customWidth="1"/>
    <col min="2828" max="2828" width="13.7265625" customWidth="1"/>
    <col min="2829" max="2829" width="39" customWidth="1"/>
    <col min="2830" max="2830" width="14.7265625" customWidth="1"/>
    <col min="2831" max="2831" width="14.1796875" customWidth="1"/>
    <col min="2832" max="2832" width="34.1796875" customWidth="1"/>
    <col min="2833" max="2833" width="23" customWidth="1"/>
    <col min="2834" max="2834" width="18" customWidth="1"/>
    <col min="2835" max="2835" width="27.7265625" customWidth="1"/>
    <col min="2836" max="2836" width="19.7265625" customWidth="1"/>
    <col min="2837" max="2837" width="21.54296875" customWidth="1"/>
    <col min="2838" max="2838" width="18.453125" customWidth="1"/>
    <col min="3073" max="3073" width="2.1796875" customWidth="1"/>
    <col min="3074" max="3074" width="15.54296875" customWidth="1"/>
    <col min="3075" max="3075" width="28.7265625" customWidth="1"/>
    <col min="3076" max="3076" width="33.7265625" customWidth="1"/>
    <col min="3077" max="3077" width="20" customWidth="1"/>
    <col min="3078" max="3078" width="14.26953125" customWidth="1"/>
    <col min="3079" max="3079" width="22.54296875" customWidth="1"/>
    <col min="3080" max="3080" width="18.54296875" customWidth="1"/>
    <col min="3081" max="3081" width="13.26953125" customWidth="1"/>
    <col min="3082" max="3082" width="10.54296875" customWidth="1"/>
    <col min="3083" max="3083" width="14.7265625" customWidth="1"/>
    <col min="3084" max="3084" width="13.7265625" customWidth="1"/>
    <col min="3085" max="3085" width="39" customWidth="1"/>
    <col min="3086" max="3086" width="14.7265625" customWidth="1"/>
    <col min="3087" max="3087" width="14.1796875" customWidth="1"/>
    <col min="3088" max="3088" width="34.1796875" customWidth="1"/>
    <col min="3089" max="3089" width="23" customWidth="1"/>
    <col min="3090" max="3090" width="18" customWidth="1"/>
    <col min="3091" max="3091" width="27.7265625" customWidth="1"/>
    <col min="3092" max="3092" width="19.7265625" customWidth="1"/>
    <col min="3093" max="3093" width="21.54296875" customWidth="1"/>
    <col min="3094" max="3094" width="18.453125" customWidth="1"/>
    <col min="3329" max="3329" width="2.1796875" customWidth="1"/>
    <col min="3330" max="3330" width="15.54296875" customWidth="1"/>
    <col min="3331" max="3331" width="28.7265625" customWidth="1"/>
    <col min="3332" max="3332" width="33.7265625" customWidth="1"/>
    <col min="3333" max="3333" width="20" customWidth="1"/>
    <col min="3334" max="3334" width="14.26953125" customWidth="1"/>
    <col min="3335" max="3335" width="22.54296875" customWidth="1"/>
    <col min="3336" max="3336" width="18.54296875" customWidth="1"/>
    <col min="3337" max="3337" width="13.26953125" customWidth="1"/>
    <col min="3338" max="3338" width="10.54296875" customWidth="1"/>
    <col min="3339" max="3339" width="14.7265625" customWidth="1"/>
    <col min="3340" max="3340" width="13.7265625" customWidth="1"/>
    <col min="3341" max="3341" width="39" customWidth="1"/>
    <col min="3342" max="3342" width="14.7265625" customWidth="1"/>
    <col min="3343" max="3343" width="14.1796875" customWidth="1"/>
    <col min="3344" max="3344" width="34.1796875" customWidth="1"/>
    <col min="3345" max="3345" width="23" customWidth="1"/>
    <col min="3346" max="3346" width="18" customWidth="1"/>
    <col min="3347" max="3347" width="27.7265625" customWidth="1"/>
    <col min="3348" max="3348" width="19.7265625" customWidth="1"/>
    <col min="3349" max="3349" width="21.54296875" customWidth="1"/>
    <col min="3350" max="3350" width="18.453125" customWidth="1"/>
    <col min="3585" max="3585" width="2.1796875" customWidth="1"/>
    <col min="3586" max="3586" width="15.54296875" customWidth="1"/>
    <col min="3587" max="3587" width="28.7265625" customWidth="1"/>
    <col min="3588" max="3588" width="33.7265625" customWidth="1"/>
    <col min="3589" max="3589" width="20" customWidth="1"/>
    <col min="3590" max="3590" width="14.26953125" customWidth="1"/>
    <col min="3591" max="3591" width="22.54296875" customWidth="1"/>
    <col min="3592" max="3592" width="18.54296875" customWidth="1"/>
    <col min="3593" max="3593" width="13.26953125" customWidth="1"/>
    <col min="3594" max="3594" width="10.54296875" customWidth="1"/>
    <col min="3595" max="3595" width="14.7265625" customWidth="1"/>
    <col min="3596" max="3596" width="13.7265625" customWidth="1"/>
    <col min="3597" max="3597" width="39" customWidth="1"/>
    <col min="3598" max="3598" width="14.7265625" customWidth="1"/>
    <col min="3599" max="3599" width="14.1796875" customWidth="1"/>
    <col min="3600" max="3600" width="34.1796875" customWidth="1"/>
    <col min="3601" max="3601" width="23" customWidth="1"/>
    <col min="3602" max="3602" width="18" customWidth="1"/>
    <col min="3603" max="3603" width="27.7265625" customWidth="1"/>
    <col min="3604" max="3604" width="19.7265625" customWidth="1"/>
    <col min="3605" max="3605" width="21.54296875" customWidth="1"/>
    <col min="3606" max="3606" width="18.453125" customWidth="1"/>
    <col min="3841" max="3841" width="2.1796875" customWidth="1"/>
    <col min="3842" max="3842" width="15.54296875" customWidth="1"/>
    <col min="3843" max="3843" width="28.7265625" customWidth="1"/>
    <col min="3844" max="3844" width="33.7265625" customWidth="1"/>
    <col min="3845" max="3845" width="20" customWidth="1"/>
    <col min="3846" max="3846" width="14.26953125" customWidth="1"/>
    <col min="3847" max="3847" width="22.54296875" customWidth="1"/>
    <col min="3848" max="3848" width="18.54296875" customWidth="1"/>
    <col min="3849" max="3849" width="13.26953125" customWidth="1"/>
    <col min="3850" max="3850" width="10.54296875" customWidth="1"/>
    <col min="3851" max="3851" width="14.7265625" customWidth="1"/>
    <col min="3852" max="3852" width="13.7265625" customWidth="1"/>
    <col min="3853" max="3853" width="39" customWidth="1"/>
    <col min="3854" max="3854" width="14.7265625" customWidth="1"/>
    <col min="3855" max="3855" width="14.1796875" customWidth="1"/>
    <col min="3856" max="3856" width="34.1796875" customWidth="1"/>
    <col min="3857" max="3857" width="23" customWidth="1"/>
    <col min="3858" max="3858" width="18" customWidth="1"/>
    <col min="3859" max="3859" width="27.7265625" customWidth="1"/>
    <col min="3860" max="3860" width="19.7265625" customWidth="1"/>
    <col min="3861" max="3861" width="21.54296875" customWidth="1"/>
    <col min="3862" max="3862" width="18.453125" customWidth="1"/>
    <col min="4097" max="4097" width="2.1796875" customWidth="1"/>
    <col min="4098" max="4098" width="15.54296875" customWidth="1"/>
    <col min="4099" max="4099" width="28.7265625" customWidth="1"/>
    <col min="4100" max="4100" width="33.7265625" customWidth="1"/>
    <col min="4101" max="4101" width="20" customWidth="1"/>
    <col min="4102" max="4102" width="14.26953125" customWidth="1"/>
    <col min="4103" max="4103" width="22.54296875" customWidth="1"/>
    <col min="4104" max="4104" width="18.54296875" customWidth="1"/>
    <col min="4105" max="4105" width="13.26953125" customWidth="1"/>
    <col min="4106" max="4106" width="10.54296875" customWidth="1"/>
    <col min="4107" max="4107" width="14.7265625" customWidth="1"/>
    <col min="4108" max="4108" width="13.7265625" customWidth="1"/>
    <col min="4109" max="4109" width="39" customWidth="1"/>
    <col min="4110" max="4110" width="14.7265625" customWidth="1"/>
    <col min="4111" max="4111" width="14.1796875" customWidth="1"/>
    <col min="4112" max="4112" width="34.1796875" customWidth="1"/>
    <col min="4113" max="4113" width="23" customWidth="1"/>
    <col min="4114" max="4114" width="18" customWidth="1"/>
    <col min="4115" max="4115" width="27.7265625" customWidth="1"/>
    <col min="4116" max="4116" width="19.7265625" customWidth="1"/>
    <col min="4117" max="4117" width="21.54296875" customWidth="1"/>
    <col min="4118" max="4118" width="18.453125" customWidth="1"/>
    <col min="4353" max="4353" width="2.1796875" customWidth="1"/>
    <col min="4354" max="4354" width="15.54296875" customWidth="1"/>
    <col min="4355" max="4355" width="28.7265625" customWidth="1"/>
    <col min="4356" max="4356" width="33.7265625" customWidth="1"/>
    <col min="4357" max="4357" width="20" customWidth="1"/>
    <col min="4358" max="4358" width="14.26953125" customWidth="1"/>
    <col min="4359" max="4359" width="22.54296875" customWidth="1"/>
    <col min="4360" max="4360" width="18.54296875" customWidth="1"/>
    <col min="4361" max="4361" width="13.26953125" customWidth="1"/>
    <col min="4362" max="4362" width="10.54296875" customWidth="1"/>
    <col min="4363" max="4363" width="14.7265625" customWidth="1"/>
    <col min="4364" max="4364" width="13.7265625" customWidth="1"/>
    <col min="4365" max="4365" width="39" customWidth="1"/>
    <col min="4366" max="4366" width="14.7265625" customWidth="1"/>
    <col min="4367" max="4367" width="14.1796875" customWidth="1"/>
    <col min="4368" max="4368" width="34.1796875" customWidth="1"/>
    <col min="4369" max="4369" width="23" customWidth="1"/>
    <col min="4370" max="4370" width="18" customWidth="1"/>
    <col min="4371" max="4371" width="27.7265625" customWidth="1"/>
    <col min="4372" max="4372" width="19.7265625" customWidth="1"/>
    <col min="4373" max="4373" width="21.54296875" customWidth="1"/>
    <col min="4374" max="4374" width="18.453125" customWidth="1"/>
    <col min="4609" max="4609" width="2.1796875" customWidth="1"/>
    <col min="4610" max="4610" width="15.54296875" customWidth="1"/>
    <col min="4611" max="4611" width="28.7265625" customWidth="1"/>
    <col min="4612" max="4612" width="33.7265625" customWidth="1"/>
    <col min="4613" max="4613" width="20" customWidth="1"/>
    <col min="4614" max="4614" width="14.26953125" customWidth="1"/>
    <col min="4615" max="4615" width="22.54296875" customWidth="1"/>
    <col min="4616" max="4616" width="18.54296875" customWidth="1"/>
    <col min="4617" max="4617" width="13.26953125" customWidth="1"/>
    <col min="4618" max="4618" width="10.54296875" customWidth="1"/>
    <col min="4619" max="4619" width="14.7265625" customWidth="1"/>
    <col min="4620" max="4620" width="13.7265625" customWidth="1"/>
    <col min="4621" max="4621" width="39" customWidth="1"/>
    <col min="4622" max="4622" width="14.7265625" customWidth="1"/>
    <col min="4623" max="4623" width="14.1796875" customWidth="1"/>
    <col min="4624" max="4624" width="34.1796875" customWidth="1"/>
    <col min="4625" max="4625" width="23" customWidth="1"/>
    <col min="4626" max="4626" width="18" customWidth="1"/>
    <col min="4627" max="4627" width="27.7265625" customWidth="1"/>
    <col min="4628" max="4628" width="19.7265625" customWidth="1"/>
    <col min="4629" max="4629" width="21.54296875" customWidth="1"/>
    <col min="4630" max="4630" width="18.453125" customWidth="1"/>
    <col min="4865" max="4865" width="2.1796875" customWidth="1"/>
    <col min="4866" max="4866" width="15.54296875" customWidth="1"/>
    <col min="4867" max="4867" width="28.7265625" customWidth="1"/>
    <col min="4868" max="4868" width="33.7265625" customWidth="1"/>
    <col min="4869" max="4869" width="20" customWidth="1"/>
    <col min="4870" max="4870" width="14.26953125" customWidth="1"/>
    <col min="4871" max="4871" width="22.54296875" customWidth="1"/>
    <col min="4872" max="4872" width="18.54296875" customWidth="1"/>
    <col min="4873" max="4873" width="13.26953125" customWidth="1"/>
    <col min="4874" max="4874" width="10.54296875" customWidth="1"/>
    <col min="4875" max="4875" width="14.7265625" customWidth="1"/>
    <col min="4876" max="4876" width="13.7265625" customWidth="1"/>
    <col min="4877" max="4877" width="39" customWidth="1"/>
    <col min="4878" max="4878" width="14.7265625" customWidth="1"/>
    <col min="4879" max="4879" width="14.1796875" customWidth="1"/>
    <col min="4880" max="4880" width="34.1796875" customWidth="1"/>
    <col min="4881" max="4881" width="23" customWidth="1"/>
    <col min="4882" max="4882" width="18" customWidth="1"/>
    <col min="4883" max="4883" width="27.7265625" customWidth="1"/>
    <col min="4884" max="4884" width="19.7265625" customWidth="1"/>
    <col min="4885" max="4885" width="21.54296875" customWidth="1"/>
    <col min="4886" max="4886" width="18.453125" customWidth="1"/>
    <col min="5121" max="5121" width="2.1796875" customWidth="1"/>
    <col min="5122" max="5122" width="15.54296875" customWidth="1"/>
    <col min="5123" max="5123" width="28.7265625" customWidth="1"/>
    <col min="5124" max="5124" width="33.7265625" customWidth="1"/>
    <col min="5125" max="5125" width="20" customWidth="1"/>
    <col min="5126" max="5126" width="14.26953125" customWidth="1"/>
    <col min="5127" max="5127" width="22.54296875" customWidth="1"/>
    <col min="5128" max="5128" width="18.54296875" customWidth="1"/>
    <col min="5129" max="5129" width="13.26953125" customWidth="1"/>
    <col min="5130" max="5130" width="10.54296875" customWidth="1"/>
    <col min="5131" max="5131" width="14.7265625" customWidth="1"/>
    <col min="5132" max="5132" width="13.7265625" customWidth="1"/>
    <col min="5133" max="5133" width="39" customWidth="1"/>
    <col min="5134" max="5134" width="14.7265625" customWidth="1"/>
    <col min="5135" max="5135" width="14.1796875" customWidth="1"/>
    <col min="5136" max="5136" width="34.1796875" customWidth="1"/>
    <col min="5137" max="5137" width="23" customWidth="1"/>
    <col min="5138" max="5138" width="18" customWidth="1"/>
    <col min="5139" max="5139" width="27.7265625" customWidth="1"/>
    <col min="5140" max="5140" width="19.7265625" customWidth="1"/>
    <col min="5141" max="5141" width="21.54296875" customWidth="1"/>
    <col min="5142" max="5142" width="18.453125" customWidth="1"/>
    <col min="5377" max="5377" width="2.1796875" customWidth="1"/>
    <col min="5378" max="5378" width="15.54296875" customWidth="1"/>
    <col min="5379" max="5379" width="28.7265625" customWidth="1"/>
    <col min="5380" max="5380" width="33.7265625" customWidth="1"/>
    <col min="5381" max="5381" width="20" customWidth="1"/>
    <col min="5382" max="5382" width="14.26953125" customWidth="1"/>
    <col min="5383" max="5383" width="22.54296875" customWidth="1"/>
    <col min="5384" max="5384" width="18.54296875" customWidth="1"/>
    <col min="5385" max="5385" width="13.26953125" customWidth="1"/>
    <col min="5386" max="5386" width="10.54296875" customWidth="1"/>
    <col min="5387" max="5387" width="14.7265625" customWidth="1"/>
    <col min="5388" max="5388" width="13.7265625" customWidth="1"/>
    <col min="5389" max="5389" width="39" customWidth="1"/>
    <col min="5390" max="5390" width="14.7265625" customWidth="1"/>
    <col min="5391" max="5391" width="14.1796875" customWidth="1"/>
    <col min="5392" max="5392" width="34.1796875" customWidth="1"/>
    <col min="5393" max="5393" width="23" customWidth="1"/>
    <col min="5394" max="5394" width="18" customWidth="1"/>
    <col min="5395" max="5395" width="27.7265625" customWidth="1"/>
    <col min="5396" max="5396" width="19.7265625" customWidth="1"/>
    <col min="5397" max="5397" width="21.54296875" customWidth="1"/>
    <col min="5398" max="5398" width="18.453125" customWidth="1"/>
    <col min="5633" max="5633" width="2.1796875" customWidth="1"/>
    <col min="5634" max="5634" width="15.54296875" customWidth="1"/>
    <col min="5635" max="5635" width="28.7265625" customWidth="1"/>
    <col min="5636" max="5636" width="33.7265625" customWidth="1"/>
    <col min="5637" max="5637" width="20" customWidth="1"/>
    <col min="5638" max="5638" width="14.26953125" customWidth="1"/>
    <col min="5639" max="5639" width="22.54296875" customWidth="1"/>
    <col min="5640" max="5640" width="18.54296875" customWidth="1"/>
    <col min="5641" max="5641" width="13.26953125" customWidth="1"/>
    <col min="5642" max="5642" width="10.54296875" customWidth="1"/>
    <col min="5643" max="5643" width="14.7265625" customWidth="1"/>
    <col min="5644" max="5644" width="13.7265625" customWidth="1"/>
    <col min="5645" max="5645" width="39" customWidth="1"/>
    <col min="5646" max="5646" width="14.7265625" customWidth="1"/>
    <col min="5647" max="5647" width="14.1796875" customWidth="1"/>
    <col min="5648" max="5648" width="34.1796875" customWidth="1"/>
    <col min="5649" max="5649" width="23" customWidth="1"/>
    <col min="5650" max="5650" width="18" customWidth="1"/>
    <col min="5651" max="5651" width="27.7265625" customWidth="1"/>
    <col min="5652" max="5652" width="19.7265625" customWidth="1"/>
    <col min="5653" max="5653" width="21.54296875" customWidth="1"/>
    <col min="5654" max="5654" width="18.453125" customWidth="1"/>
    <col min="5889" max="5889" width="2.1796875" customWidth="1"/>
    <col min="5890" max="5890" width="15.54296875" customWidth="1"/>
    <col min="5891" max="5891" width="28.7265625" customWidth="1"/>
    <col min="5892" max="5892" width="33.7265625" customWidth="1"/>
    <col min="5893" max="5893" width="20" customWidth="1"/>
    <col min="5894" max="5894" width="14.26953125" customWidth="1"/>
    <col min="5895" max="5895" width="22.54296875" customWidth="1"/>
    <col min="5896" max="5896" width="18.54296875" customWidth="1"/>
    <col min="5897" max="5897" width="13.26953125" customWidth="1"/>
    <col min="5898" max="5898" width="10.54296875" customWidth="1"/>
    <col min="5899" max="5899" width="14.7265625" customWidth="1"/>
    <col min="5900" max="5900" width="13.7265625" customWidth="1"/>
    <col min="5901" max="5901" width="39" customWidth="1"/>
    <col min="5902" max="5902" width="14.7265625" customWidth="1"/>
    <col min="5903" max="5903" width="14.1796875" customWidth="1"/>
    <col min="5904" max="5904" width="34.1796875" customWidth="1"/>
    <col min="5905" max="5905" width="23" customWidth="1"/>
    <col min="5906" max="5906" width="18" customWidth="1"/>
    <col min="5907" max="5907" width="27.7265625" customWidth="1"/>
    <col min="5908" max="5908" width="19.7265625" customWidth="1"/>
    <col min="5909" max="5909" width="21.54296875" customWidth="1"/>
    <col min="5910" max="5910" width="18.453125" customWidth="1"/>
    <col min="6145" max="6145" width="2.1796875" customWidth="1"/>
    <col min="6146" max="6146" width="15.54296875" customWidth="1"/>
    <col min="6147" max="6147" width="28.7265625" customWidth="1"/>
    <col min="6148" max="6148" width="33.7265625" customWidth="1"/>
    <col min="6149" max="6149" width="20" customWidth="1"/>
    <col min="6150" max="6150" width="14.26953125" customWidth="1"/>
    <col min="6151" max="6151" width="22.54296875" customWidth="1"/>
    <col min="6152" max="6152" width="18.54296875" customWidth="1"/>
    <col min="6153" max="6153" width="13.26953125" customWidth="1"/>
    <col min="6154" max="6154" width="10.54296875" customWidth="1"/>
    <col min="6155" max="6155" width="14.7265625" customWidth="1"/>
    <col min="6156" max="6156" width="13.7265625" customWidth="1"/>
    <col min="6157" max="6157" width="39" customWidth="1"/>
    <col min="6158" max="6158" width="14.7265625" customWidth="1"/>
    <col min="6159" max="6159" width="14.1796875" customWidth="1"/>
    <col min="6160" max="6160" width="34.1796875" customWidth="1"/>
    <col min="6161" max="6161" width="23" customWidth="1"/>
    <col min="6162" max="6162" width="18" customWidth="1"/>
    <col min="6163" max="6163" width="27.7265625" customWidth="1"/>
    <col min="6164" max="6164" width="19.7265625" customWidth="1"/>
    <col min="6165" max="6165" width="21.54296875" customWidth="1"/>
    <col min="6166" max="6166" width="18.453125" customWidth="1"/>
    <col min="6401" max="6401" width="2.1796875" customWidth="1"/>
    <col min="6402" max="6402" width="15.54296875" customWidth="1"/>
    <col min="6403" max="6403" width="28.7265625" customWidth="1"/>
    <col min="6404" max="6404" width="33.7265625" customWidth="1"/>
    <col min="6405" max="6405" width="20" customWidth="1"/>
    <col min="6406" max="6406" width="14.26953125" customWidth="1"/>
    <col min="6407" max="6407" width="22.54296875" customWidth="1"/>
    <col min="6408" max="6408" width="18.54296875" customWidth="1"/>
    <col min="6409" max="6409" width="13.26953125" customWidth="1"/>
    <col min="6410" max="6410" width="10.54296875" customWidth="1"/>
    <col min="6411" max="6411" width="14.7265625" customWidth="1"/>
    <col min="6412" max="6412" width="13.7265625" customWidth="1"/>
    <col min="6413" max="6413" width="39" customWidth="1"/>
    <col min="6414" max="6414" width="14.7265625" customWidth="1"/>
    <col min="6415" max="6415" width="14.1796875" customWidth="1"/>
    <col min="6416" max="6416" width="34.1796875" customWidth="1"/>
    <col min="6417" max="6417" width="23" customWidth="1"/>
    <col min="6418" max="6418" width="18" customWidth="1"/>
    <col min="6419" max="6419" width="27.7265625" customWidth="1"/>
    <col min="6420" max="6420" width="19.7265625" customWidth="1"/>
    <col min="6421" max="6421" width="21.54296875" customWidth="1"/>
    <col min="6422" max="6422" width="18.453125" customWidth="1"/>
    <col min="6657" max="6657" width="2.1796875" customWidth="1"/>
    <col min="6658" max="6658" width="15.54296875" customWidth="1"/>
    <col min="6659" max="6659" width="28.7265625" customWidth="1"/>
    <col min="6660" max="6660" width="33.7265625" customWidth="1"/>
    <col min="6661" max="6661" width="20" customWidth="1"/>
    <col min="6662" max="6662" width="14.26953125" customWidth="1"/>
    <col min="6663" max="6663" width="22.54296875" customWidth="1"/>
    <col min="6664" max="6664" width="18.54296875" customWidth="1"/>
    <col min="6665" max="6665" width="13.26953125" customWidth="1"/>
    <col min="6666" max="6666" width="10.54296875" customWidth="1"/>
    <col min="6667" max="6667" width="14.7265625" customWidth="1"/>
    <col min="6668" max="6668" width="13.7265625" customWidth="1"/>
    <col min="6669" max="6669" width="39" customWidth="1"/>
    <col min="6670" max="6670" width="14.7265625" customWidth="1"/>
    <col min="6671" max="6671" width="14.1796875" customWidth="1"/>
    <col min="6672" max="6672" width="34.1796875" customWidth="1"/>
    <col min="6673" max="6673" width="23" customWidth="1"/>
    <col min="6674" max="6674" width="18" customWidth="1"/>
    <col min="6675" max="6675" width="27.7265625" customWidth="1"/>
    <col min="6676" max="6676" width="19.7265625" customWidth="1"/>
    <col min="6677" max="6677" width="21.54296875" customWidth="1"/>
    <col min="6678" max="6678" width="18.453125" customWidth="1"/>
    <col min="6913" max="6913" width="2.1796875" customWidth="1"/>
    <col min="6914" max="6914" width="15.54296875" customWidth="1"/>
    <col min="6915" max="6915" width="28.7265625" customWidth="1"/>
    <col min="6916" max="6916" width="33.7265625" customWidth="1"/>
    <col min="6917" max="6917" width="20" customWidth="1"/>
    <col min="6918" max="6918" width="14.26953125" customWidth="1"/>
    <col min="6919" max="6919" width="22.54296875" customWidth="1"/>
    <col min="6920" max="6920" width="18.54296875" customWidth="1"/>
    <col min="6921" max="6921" width="13.26953125" customWidth="1"/>
    <col min="6922" max="6922" width="10.54296875" customWidth="1"/>
    <col min="6923" max="6923" width="14.7265625" customWidth="1"/>
    <col min="6924" max="6924" width="13.7265625" customWidth="1"/>
    <col min="6925" max="6925" width="39" customWidth="1"/>
    <col min="6926" max="6926" width="14.7265625" customWidth="1"/>
    <col min="6927" max="6927" width="14.1796875" customWidth="1"/>
    <col min="6928" max="6928" width="34.1796875" customWidth="1"/>
    <col min="6929" max="6929" width="23" customWidth="1"/>
    <col min="6930" max="6930" width="18" customWidth="1"/>
    <col min="6931" max="6931" width="27.7265625" customWidth="1"/>
    <col min="6932" max="6932" width="19.7265625" customWidth="1"/>
    <col min="6933" max="6933" width="21.54296875" customWidth="1"/>
    <col min="6934" max="6934" width="18.453125" customWidth="1"/>
    <col min="7169" max="7169" width="2.1796875" customWidth="1"/>
    <col min="7170" max="7170" width="15.54296875" customWidth="1"/>
    <col min="7171" max="7171" width="28.7265625" customWidth="1"/>
    <col min="7172" max="7172" width="33.7265625" customWidth="1"/>
    <col min="7173" max="7173" width="20" customWidth="1"/>
    <col min="7174" max="7174" width="14.26953125" customWidth="1"/>
    <col min="7175" max="7175" width="22.54296875" customWidth="1"/>
    <col min="7176" max="7176" width="18.54296875" customWidth="1"/>
    <col min="7177" max="7177" width="13.26953125" customWidth="1"/>
    <col min="7178" max="7178" width="10.54296875" customWidth="1"/>
    <col min="7179" max="7179" width="14.7265625" customWidth="1"/>
    <col min="7180" max="7180" width="13.7265625" customWidth="1"/>
    <col min="7181" max="7181" width="39" customWidth="1"/>
    <col min="7182" max="7182" width="14.7265625" customWidth="1"/>
    <col min="7183" max="7183" width="14.1796875" customWidth="1"/>
    <col min="7184" max="7184" width="34.1796875" customWidth="1"/>
    <col min="7185" max="7185" width="23" customWidth="1"/>
    <col min="7186" max="7186" width="18" customWidth="1"/>
    <col min="7187" max="7187" width="27.7265625" customWidth="1"/>
    <col min="7188" max="7188" width="19.7265625" customWidth="1"/>
    <col min="7189" max="7189" width="21.54296875" customWidth="1"/>
    <col min="7190" max="7190" width="18.453125" customWidth="1"/>
    <col min="7425" max="7425" width="2.1796875" customWidth="1"/>
    <col min="7426" max="7426" width="15.54296875" customWidth="1"/>
    <col min="7427" max="7427" width="28.7265625" customWidth="1"/>
    <col min="7428" max="7428" width="33.7265625" customWidth="1"/>
    <col min="7429" max="7429" width="20" customWidth="1"/>
    <col min="7430" max="7430" width="14.26953125" customWidth="1"/>
    <col min="7431" max="7431" width="22.54296875" customWidth="1"/>
    <col min="7432" max="7432" width="18.54296875" customWidth="1"/>
    <col min="7433" max="7433" width="13.26953125" customWidth="1"/>
    <col min="7434" max="7434" width="10.54296875" customWidth="1"/>
    <col min="7435" max="7435" width="14.7265625" customWidth="1"/>
    <col min="7436" max="7436" width="13.7265625" customWidth="1"/>
    <col min="7437" max="7437" width="39" customWidth="1"/>
    <col min="7438" max="7438" width="14.7265625" customWidth="1"/>
    <col min="7439" max="7439" width="14.1796875" customWidth="1"/>
    <col min="7440" max="7440" width="34.1796875" customWidth="1"/>
    <col min="7441" max="7441" width="23" customWidth="1"/>
    <col min="7442" max="7442" width="18" customWidth="1"/>
    <col min="7443" max="7443" width="27.7265625" customWidth="1"/>
    <col min="7444" max="7444" width="19.7265625" customWidth="1"/>
    <col min="7445" max="7445" width="21.54296875" customWidth="1"/>
    <col min="7446" max="7446" width="18.453125" customWidth="1"/>
    <col min="7681" max="7681" width="2.1796875" customWidth="1"/>
    <col min="7682" max="7682" width="15.54296875" customWidth="1"/>
    <col min="7683" max="7683" width="28.7265625" customWidth="1"/>
    <col min="7684" max="7684" width="33.7265625" customWidth="1"/>
    <col min="7685" max="7685" width="20" customWidth="1"/>
    <col min="7686" max="7686" width="14.26953125" customWidth="1"/>
    <col min="7687" max="7687" width="22.54296875" customWidth="1"/>
    <col min="7688" max="7688" width="18.54296875" customWidth="1"/>
    <col min="7689" max="7689" width="13.26953125" customWidth="1"/>
    <col min="7690" max="7690" width="10.54296875" customWidth="1"/>
    <col min="7691" max="7691" width="14.7265625" customWidth="1"/>
    <col min="7692" max="7692" width="13.7265625" customWidth="1"/>
    <col min="7693" max="7693" width="39" customWidth="1"/>
    <col min="7694" max="7694" width="14.7265625" customWidth="1"/>
    <col min="7695" max="7695" width="14.1796875" customWidth="1"/>
    <col min="7696" max="7696" width="34.1796875" customWidth="1"/>
    <col min="7697" max="7697" width="23" customWidth="1"/>
    <col min="7698" max="7698" width="18" customWidth="1"/>
    <col min="7699" max="7699" width="27.7265625" customWidth="1"/>
    <col min="7700" max="7700" width="19.7265625" customWidth="1"/>
    <col min="7701" max="7701" width="21.54296875" customWidth="1"/>
    <col min="7702" max="7702" width="18.453125" customWidth="1"/>
    <col min="7937" max="7937" width="2.1796875" customWidth="1"/>
    <col min="7938" max="7938" width="15.54296875" customWidth="1"/>
    <col min="7939" max="7939" width="28.7265625" customWidth="1"/>
    <col min="7940" max="7940" width="33.7265625" customWidth="1"/>
    <col min="7941" max="7941" width="20" customWidth="1"/>
    <col min="7942" max="7942" width="14.26953125" customWidth="1"/>
    <col min="7943" max="7943" width="22.54296875" customWidth="1"/>
    <col min="7944" max="7944" width="18.54296875" customWidth="1"/>
    <col min="7945" max="7945" width="13.26953125" customWidth="1"/>
    <col min="7946" max="7946" width="10.54296875" customWidth="1"/>
    <col min="7947" max="7947" width="14.7265625" customWidth="1"/>
    <col min="7948" max="7948" width="13.7265625" customWidth="1"/>
    <col min="7949" max="7949" width="39" customWidth="1"/>
    <col min="7950" max="7950" width="14.7265625" customWidth="1"/>
    <col min="7951" max="7951" width="14.1796875" customWidth="1"/>
    <col min="7952" max="7952" width="34.1796875" customWidth="1"/>
    <col min="7953" max="7953" width="23" customWidth="1"/>
    <col min="7954" max="7954" width="18" customWidth="1"/>
    <col min="7955" max="7955" width="27.7265625" customWidth="1"/>
    <col min="7956" max="7956" width="19.7265625" customWidth="1"/>
    <col min="7957" max="7957" width="21.54296875" customWidth="1"/>
    <col min="7958" max="7958" width="18.453125" customWidth="1"/>
    <col min="8193" max="8193" width="2.1796875" customWidth="1"/>
    <col min="8194" max="8194" width="15.54296875" customWidth="1"/>
    <col min="8195" max="8195" width="28.7265625" customWidth="1"/>
    <col min="8196" max="8196" width="33.7265625" customWidth="1"/>
    <col min="8197" max="8197" width="20" customWidth="1"/>
    <col min="8198" max="8198" width="14.26953125" customWidth="1"/>
    <col min="8199" max="8199" width="22.54296875" customWidth="1"/>
    <col min="8200" max="8200" width="18.54296875" customWidth="1"/>
    <col min="8201" max="8201" width="13.26953125" customWidth="1"/>
    <col min="8202" max="8202" width="10.54296875" customWidth="1"/>
    <col min="8203" max="8203" width="14.7265625" customWidth="1"/>
    <col min="8204" max="8204" width="13.7265625" customWidth="1"/>
    <col min="8205" max="8205" width="39" customWidth="1"/>
    <col min="8206" max="8206" width="14.7265625" customWidth="1"/>
    <col min="8207" max="8207" width="14.1796875" customWidth="1"/>
    <col min="8208" max="8208" width="34.1796875" customWidth="1"/>
    <col min="8209" max="8209" width="23" customWidth="1"/>
    <col min="8210" max="8210" width="18" customWidth="1"/>
    <col min="8211" max="8211" width="27.7265625" customWidth="1"/>
    <col min="8212" max="8212" width="19.7265625" customWidth="1"/>
    <col min="8213" max="8213" width="21.54296875" customWidth="1"/>
    <col min="8214" max="8214" width="18.453125" customWidth="1"/>
    <col min="8449" max="8449" width="2.1796875" customWidth="1"/>
    <col min="8450" max="8450" width="15.54296875" customWidth="1"/>
    <col min="8451" max="8451" width="28.7265625" customWidth="1"/>
    <col min="8452" max="8452" width="33.7265625" customWidth="1"/>
    <col min="8453" max="8453" width="20" customWidth="1"/>
    <col min="8454" max="8454" width="14.26953125" customWidth="1"/>
    <col min="8455" max="8455" width="22.54296875" customWidth="1"/>
    <col min="8456" max="8456" width="18.54296875" customWidth="1"/>
    <col min="8457" max="8457" width="13.26953125" customWidth="1"/>
    <col min="8458" max="8458" width="10.54296875" customWidth="1"/>
    <col min="8459" max="8459" width="14.7265625" customWidth="1"/>
    <col min="8460" max="8460" width="13.7265625" customWidth="1"/>
    <col min="8461" max="8461" width="39" customWidth="1"/>
    <col min="8462" max="8462" width="14.7265625" customWidth="1"/>
    <col min="8463" max="8463" width="14.1796875" customWidth="1"/>
    <col min="8464" max="8464" width="34.1796875" customWidth="1"/>
    <col min="8465" max="8465" width="23" customWidth="1"/>
    <col min="8466" max="8466" width="18" customWidth="1"/>
    <col min="8467" max="8467" width="27.7265625" customWidth="1"/>
    <col min="8468" max="8468" width="19.7265625" customWidth="1"/>
    <col min="8469" max="8469" width="21.54296875" customWidth="1"/>
    <col min="8470" max="8470" width="18.453125" customWidth="1"/>
    <col min="8705" max="8705" width="2.1796875" customWidth="1"/>
    <col min="8706" max="8706" width="15.54296875" customWidth="1"/>
    <col min="8707" max="8707" width="28.7265625" customWidth="1"/>
    <col min="8708" max="8708" width="33.7265625" customWidth="1"/>
    <col min="8709" max="8709" width="20" customWidth="1"/>
    <col min="8710" max="8710" width="14.26953125" customWidth="1"/>
    <col min="8711" max="8711" width="22.54296875" customWidth="1"/>
    <col min="8712" max="8712" width="18.54296875" customWidth="1"/>
    <col min="8713" max="8713" width="13.26953125" customWidth="1"/>
    <col min="8714" max="8714" width="10.54296875" customWidth="1"/>
    <col min="8715" max="8715" width="14.7265625" customWidth="1"/>
    <col min="8716" max="8716" width="13.7265625" customWidth="1"/>
    <col min="8717" max="8717" width="39" customWidth="1"/>
    <col min="8718" max="8718" width="14.7265625" customWidth="1"/>
    <col min="8719" max="8719" width="14.1796875" customWidth="1"/>
    <col min="8720" max="8720" width="34.1796875" customWidth="1"/>
    <col min="8721" max="8721" width="23" customWidth="1"/>
    <col min="8722" max="8722" width="18" customWidth="1"/>
    <col min="8723" max="8723" width="27.7265625" customWidth="1"/>
    <col min="8724" max="8724" width="19.7265625" customWidth="1"/>
    <col min="8725" max="8725" width="21.54296875" customWidth="1"/>
    <col min="8726" max="8726" width="18.453125" customWidth="1"/>
    <col min="8961" max="8961" width="2.1796875" customWidth="1"/>
    <col min="8962" max="8962" width="15.54296875" customWidth="1"/>
    <col min="8963" max="8963" width="28.7265625" customWidth="1"/>
    <col min="8964" max="8964" width="33.7265625" customWidth="1"/>
    <col min="8965" max="8965" width="20" customWidth="1"/>
    <col min="8966" max="8966" width="14.26953125" customWidth="1"/>
    <col min="8967" max="8967" width="22.54296875" customWidth="1"/>
    <col min="8968" max="8968" width="18.54296875" customWidth="1"/>
    <col min="8969" max="8969" width="13.26953125" customWidth="1"/>
    <col min="8970" max="8970" width="10.54296875" customWidth="1"/>
    <col min="8971" max="8971" width="14.7265625" customWidth="1"/>
    <col min="8972" max="8972" width="13.7265625" customWidth="1"/>
    <col min="8973" max="8973" width="39" customWidth="1"/>
    <col min="8974" max="8974" width="14.7265625" customWidth="1"/>
    <col min="8975" max="8975" width="14.1796875" customWidth="1"/>
    <col min="8976" max="8976" width="34.1796875" customWidth="1"/>
    <col min="8977" max="8977" width="23" customWidth="1"/>
    <col min="8978" max="8978" width="18" customWidth="1"/>
    <col min="8979" max="8979" width="27.7265625" customWidth="1"/>
    <col min="8980" max="8980" width="19.7265625" customWidth="1"/>
    <col min="8981" max="8981" width="21.54296875" customWidth="1"/>
    <col min="8982" max="8982" width="18.453125" customWidth="1"/>
    <col min="9217" max="9217" width="2.1796875" customWidth="1"/>
    <col min="9218" max="9218" width="15.54296875" customWidth="1"/>
    <col min="9219" max="9219" width="28.7265625" customWidth="1"/>
    <col min="9220" max="9220" width="33.7265625" customWidth="1"/>
    <col min="9221" max="9221" width="20" customWidth="1"/>
    <col min="9222" max="9222" width="14.26953125" customWidth="1"/>
    <col min="9223" max="9223" width="22.54296875" customWidth="1"/>
    <col min="9224" max="9224" width="18.54296875" customWidth="1"/>
    <col min="9225" max="9225" width="13.26953125" customWidth="1"/>
    <col min="9226" max="9226" width="10.54296875" customWidth="1"/>
    <col min="9227" max="9227" width="14.7265625" customWidth="1"/>
    <col min="9228" max="9228" width="13.7265625" customWidth="1"/>
    <col min="9229" max="9229" width="39" customWidth="1"/>
    <col min="9230" max="9230" width="14.7265625" customWidth="1"/>
    <col min="9231" max="9231" width="14.1796875" customWidth="1"/>
    <col min="9232" max="9232" width="34.1796875" customWidth="1"/>
    <col min="9233" max="9233" width="23" customWidth="1"/>
    <col min="9234" max="9234" width="18" customWidth="1"/>
    <col min="9235" max="9235" width="27.7265625" customWidth="1"/>
    <col min="9236" max="9236" width="19.7265625" customWidth="1"/>
    <col min="9237" max="9237" width="21.54296875" customWidth="1"/>
    <col min="9238" max="9238" width="18.453125" customWidth="1"/>
    <col min="9473" max="9473" width="2.1796875" customWidth="1"/>
    <col min="9474" max="9474" width="15.54296875" customWidth="1"/>
    <col min="9475" max="9475" width="28.7265625" customWidth="1"/>
    <col min="9476" max="9476" width="33.7265625" customWidth="1"/>
    <col min="9477" max="9477" width="20" customWidth="1"/>
    <col min="9478" max="9478" width="14.26953125" customWidth="1"/>
    <col min="9479" max="9479" width="22.54296875" customWidth="1"/>
    <col min="9480" max="9480" width="18.54296875" customWidth="1"/>
    <col min="9481" max="9481" width="13.26953125" customWidth="1"/>
    <col min="9482" max="9482" width="10.54296875" customWidth="1"/>
    <col min="9483" max="9483" width="14.7265625" customWidth="1"/>
    <col min="9484" max="9484" width="13.7265625" customWidth="1"/>
    <col min="9485" max="9485" width="39" customWidth="1"/>
    <col min="9486" max="9486" width="14.7265625" customWidth="1"/>
    <col min="9487" max="9487" width="14.1796875" customWidth="1"/>
    <col min="9488" max="9488" width="34.1796875" customWidth="1"/>
    <col min="9489" max="9489" width="23" customWidth="1"/>
    <col min="9490" max="9490" width="18" customWidth="1"/>
    <col min="9491" max="9491" width="27.7265625" customWidth="1"/>
    <col min="9492" max="9492" width="19.7265625" customWidth="1"/>
    <col min="9493" max="9493" width="21.54296875" customWidth="1"/>
    <col min="9494" max="9494" width="18.453125" customWidth="1"/>
    <col min="9729" max="9729" width="2.1796875" customWidth="1"/>
    <col min="9730" max="9730" width="15.54296875" customWidth="1"/>
    <col min="9731" max="9731" width="28.7265625" customWidth="1"/>
    <col min="9732" max="9732" width="33.7265625" customWidth="1"/>
    <col min="9733" max="9733" width="20" customWidth="1"/>
    <col min="9734" max="9734" width="14.26953125" customWidth="1"/>
    <col min="9735" max="9735" width="22.54296875" customWidth="1"/>
    <col min="9736" max="9736" width="18.54296875" customWidth="1"/>
    <col min="9737" max="9737" width="13.26953125" customWidth="1"/>
    <col min="9738" max="9738" width="10.54296875" customWidth="1"/>
    <col min="9739" max="9739" width="14.7265625" customWidth="1"/>
    <col min="9740" max="9740" width="13.7265625" customWidth="1"/>
    <col min="9741" max="9741" width="39" customWidth="1"/>
    <col min="9742" max="9742" width="14.7265625" customWidth="1"/>
    <col min="9743" max="9743" width="14.1796875" customWidth="1"/>
    <col min="9744" max="9744" width="34.1796875" customWidth="1"/>
    <col min="9745" max="9745" width="23" customWidth="1"/>
    <col min="9746" max="9746" width="18" customWidth="1"/>
    <col min="9747" max="9747" width="27.7265625" customWidth="1"/>
    <col min="9748" max="9748" width="19.7265625" customWidth="1"/>
    <col min="9749" max="9749" width="21.54296875" customWidth="1"/>
    <col min="9750" max="9750" width="18.453125" customWidth="1"/>
    <col min="9985" max="9985" width="2.1796875" customWidth="1"/>
    <col min="9986" max="9986" width="15.54296875" customWidth="1"/>
    <col min="9987" max="9987" width="28.7265625" customWidth="1"/>
    <col min="9988" max="9988" width="33.7265625" customWidth="1"/>
    <col min="9989" max="9989" width="20" customWidth="1"/>
    <col min="9990" max="9990" width="14.26953125" customWidth="1"/>
    <col min="9991" max="9991" width="22.54296875" customWidth="1"/>
    <col min="9992" max="9992" width="18.54296875" customWidth="1"/>
    <col min="9993" max="9993" width="13.26953125" customWidth="1"/>
    <col min="9994" max="9994" width="10.54296875" customWidth="1"/>
    <col min="9995" max="9995" width="14.7265625" customWidth="1"/>
    <col min="9996" max="9996" width="13.7265625" customWidth="1"/>
    <col min="9997" max="9997" width="39" customWidth="1"/>
    <col min="9998" max="9998" width="14.7265625" customWidth="1"/>
    <col min="9999" max="9999" width="14.1796875" customWidth="1"/>
    <col min="10000" max="10000" width="34.1796875" customWidth="1"/>
    <col min="10001" max="10001" width="23" customWidth="1"/>
    <col min="10002" max="10002" width="18" customWidth="1"/>
    <col min="10003" max="10003" width="27.7265625" customWidth="1"/>
    <col min="10004" max="10004" width="19.7265625" customWidth="1"/>
    <col min="10005" max="10005" width="21.54296875" customWidth="1"/>
    <col min="10006" max="10006" width="18.453125" customWidth="1"/>
    <col min="10241" max="10241" width="2.1796875" customWidth="1"/>
    <col min="10242" max="10242" width="15.54296875" customWidth="1"/>
    <col min="10243" max="10243" width="28.7265625" customWidth="1"/>
    <col min="10244" max="10244" width="33.7265625" customWidth="1"/>
    <col min="10245" max="10245" width="20" customWidth="1"/>
    <col min="10246" max="10246" width="14.26953125" customWidth="1"/>
    <col min="10247" max="10247" width="22.54296875" customWidth="1"/>
    <col min="10248" max="10248" width="18.54296875" customWidth="1"/>
    <col min="10249" max="10249" width="13.26953125" customWidth="1"/>
    <col min="10250" max="10250" width="10.54296875" customWidth="1"/>
    <col min="10251" max="10251" width="14.7265625" customWidth="1"/>
    <col min="10252" max="10252" width="13.7265625" customWidth="1"/>
    <col min="10253" max="10253" width="39" customWidth="1"/>
    <col min="10254" max="10254" width="14.7265625" customWidth="1"/>
    <col min="10255" max="10255" width="14.1796875" customWidth="1"/>
    <col min="10256" max="10256" width="34.1796875" customWidth="1"/>
    <col min="10257" max="10257" width="23" customWidth="1"/>
    <col min="10258" max="10258" width="18" customWidth="1"/>
    <col min="10259" max="10259" width="27.7265625" customWidth="1"/>
    <col min="10260" max="10260" width="19.7265625" customWidth="1"/>
    <col min="10261" max="10261" width="21.54296875" customWidth="1"/>
    <col min="10262" max="10262" width="18.453125" customWidth="1"/>
    <col min="10497" max="10497" width="2.1796875" customWidth="1"/>
    <col min="10498" max="10498" width="15.54296875" customWidth="1"/>
    <col min="10499" max="10499" width="28.7265625" customWidth="1"/>
    <col min="10500" max="10500" width="33.7265625" customWidth="1"/>
    <col min="10501" max="10501" width="20" customWidth="1"/>
    <col min="10502" max="10502" width="14.26953125" customWidth="1"/>
    <col min="10503" max="10503" width="22.54296875" customWidth="1"/>
    <col min="10504" max="10504" width="18.54296875" customWidth="1"/>
    <col min="10505" max="10505" width="13.26953125" customWidth="1"/>
    <col min="10506" max="10506" width="10.54296875" customWidth="1"/>
    <col min="10507" max="10507" width="14.7265625" customWidth="1"/>
    <col min="10508" max="10508" width="13.7265625" customWidth="1"/>
    <col min="10509" max="10509" width="39" customWidth="1"/>
    <col min="10510" max="10510" width="14.7265625" customWidth="1"/>
    <col min="10511" max="10511" width="14.1796875" customWidth="1"/>
    <col min="10512" max="10512" width="34.1796875" customWidth="1"/>
    <col min="10513" max="10513" width="23" customWidth="1"/>
    <col min="10514" max="10514" width="18" customWidth="1"/>
    <col min="10515" max="10515" width="27.7265625" customWidth="1"/>
    <col min="10516" max="10516" width="19.7265625" customWidth="1"/>
    <col min="10517" max="10517" width="21.54296875" customWidth="1"/>
    <col min="10518" max="10518" width="18.453125" customWidth="1"/>
    <col min="10753" max="10753" width="2.1796875" customWidth="1"/>
    <col min="10754" max="10754" width="15.54296875" customWidth="1"/>
    <col min="10755" max="10755" width="28.7265625" customWidth="1"/>
    <col min="10756" max="10756" width="33.7265625" customWidth="1"/>
    <col min="10757" max="10757" width="20" customWidth="1"/>
    <col min="10758" max="10758" width="14.26953125" customWidth="1"/>
    <col min="10759" max="10759" width="22.54296875" customWidth="1"/>
    <col min="10760" max="10760" width="18.54296875" customWidth="1"/>
    <col min="10761" max="10761" width="13.26953125" customWidth="1"/>
    <col min="10762" max="10762" width="10.54296875" customWidth="1"/>
    <col min="10763" max="10763" width="14.7265625" customWidth="1"/>
    <col min="10764" max="10764" width="13.7265625" customWidth="1"/>
    <col min="10765" max="10765" width="39" customWidth="1"/>
    <col min="10766" max="10766" width="14.7265625" customWidth="1"/>
    <col min="10767" max="10767" width="14.1796875" customWidth="1"/>
    <col min="10768" max="10768" width="34.1796875" customWidth="1"/>
    <col min="10769" max="10769" width="23" customWidth="1"/>
    <col min="10770" max="10770" width="18" customWidth="1"/>
    <col min="10771" max="10771" width="27.7265625" customWidth="1"/>
    <col min="10772" max="10772" width="19.7265625" customWidth="1"/>
    <col min="10773" max="10773" width="21.54296875" customWidth="1"/>
    <col min="10774" max="10774" width="18.453125" customWidth="1"/>
    <col min="11009" max="11009" width="2.1796875" customWidth="1"/>
    <col min="11010" max="11010" width="15.54296875" customWidth="1"/>
    <col min="11011" max="11011" width="28.7265625" customWidth="1"/>
    <col min="11012" max="11012" width="33.7265625" customWidth="1"/>
    <col min="11013" max="11013" width="20" customWidth="1"/>
    <col min="11014" max="11014" width="14.26953125" customWidth="1"/>
    <col min="11015" max="11015" width="22.54296875" customWidth="1"/>
    <col min="11016" max="11016" width="18.54296875" customWidth="1"/>
    <col min="11017" max="11017" width="13.26953125" customWidth="1"/>
    <col min="11018" max="11018" width="10.54296875" customWidth="1"/>
    <col min="11019" max="11019" width="14.7265625" customWidth="1"/>
    <col min="11020" max="11020" width="13.7265625" customWidth="1"/>
    <col min="11021" max="11021" width="39" customWidth="1"/>
    <col min="11022" max="11022" width="14.7265625" customWidth="1"/>
    <col min="11023" max="11023" width="14.1796875" customWidth="1"/>
    <col min="11024" max="11024" width="34.1796875" customWidth="1"/>
    <col min="11025" max="11025" width="23" customWidth="1"/>
    <col min="11026" max="11026" width="18" customWidth="1"/>
    <col min="11027" max="11027" width="27.7265625" customWidth="1"/>
    <col min="11028" max="11028" width="19.7265625" customWidth="1"/>
    <col min="11029" max="11029" width="21.54296875" customWidth="1"/>
    <col min="11030" max="11030" width="18.453125" customWidth="1"/>
    <col min="11265" max="11265" width="2.1796875" customWidth="1"/>
    <col min="11266" max="11266" width="15.54296875" customWidth="1"/>
    <col min="11267" max="11267" width="28.7265625" customWidth="1"/>
    <col min="11268" max="11268" width="33.7265625" customWidth="1"/>
    <col min="11269" max="11269" width="20" customWidth="1"/>
    <col min="11270" max="11270" width="14.26953125" customWidth="1"/>
    <col min="11271" max="11271" width="22.54296875" customWidth="1"/>
    <col min="11272" max="11272" width="18.54296875" customWidth="1"/>
    <col min="11273" max="11273" width="13.26953125" customWidth="1"/>
    <col min="11274" max="11274" width="10.54296875" customWidth="1"/>
    <col min="11275" max="11275" width="14.7265625" customWidth="1"/>
    <col min="11276" max="11276" width="13.7265625" customWidth="1"/>
    <col min="11277" max="11277" width="39" customWidth="1"/>
    <col min="11278" max="11278" width="14.7265625" customWidth="1"/>
    <col min="11279" max="11279" width="14.1796875" customWidth="1"/>
    <col min="11280" max="11280" width="34.1796875" customWidth="1"/>
    <col min="11281" max="11281" width="23" customWidth="1"/>
    <col min="11282" max="11282" width="18" customWidth="1"/>
    <col min="11283" max="11283" width="27.7265625" customWidth="1"/>
    <col min="11284" max="11284" width="19.7265625" customWidth="1"/>
    <col min="11285" max="11285" width="21.54296875" customWidth="1"/>
    <col min="11286" max="11286" width="18.453125" customWidth="1"/>
    <col min="11521" max="11521" width="2.1796875" customWidth="1"/>
    <col min="11522" max="11522" width="15.54296875" customWidth="1"/>
    <col min="11523" max="11523" width="28.7265625" customWidth="1"/>
    <col min="11524" max="11524" width="33.7265625" customWidth="1"/>
    <col min="11525" max="11525" width="20" customWidth="1"/>
    <col min="11526" max="11526" width="14.26953125" customWidth="1"/>
    <col min="11527" max="11527" width="22.54296875" customWidth="1"/>
    <col min="11528" max="11528" width="18.54296875" customWidth="1"/>
    <col min="11529" max="11529" width="13.26953125" customWidth="1"/>
    <col min="11530" max="11530" width="10.54296875" customWidth="1"/>
    <col min="11531" max="11531" width="14.7265625" customWidth="1"/>
    <col min="11532" max="11532" width="13.7265625" customWidth="1"/>
    <col min="11533" max="11533" width="39" customWidth="1"/>
    <col min="11534" max="11534" width="14.7265625" customWidth="1"/>
    <col min="11535" max="11535" width="14.1796875" customWidth="1"/>
    <col min="11536" max="11536" width="34.1796875" customWidth="1"/>
    <col min="11537" max="11537" width="23" customWidth="1"/>
    <col min="11538" max="11538" width="18" customWidth="1"/>
    <col min="11539" max="11539" width="27.7265625" customWidth="1"/>
    <col min="11540" max="11540" width="19.7265625" customWidth="1"/>
    <col min="11541" max="11541" width="21.54296875" customWidth="1"/>
    <col min="11542" max="11542" width="18.453125" customWidth="1"/>
    <col min="11777" max="11777" width="2.1796875" customWidth="1"/>
    <col min="11778" max="11778" width="15.54296875" customWidth="1"/>
    <col min="11779" max="11779" width="28.7265625" customWidth="1"/>
    <col min="11780" max="11780" width="33.7265625" customWidth="1"/>
    <col min="11781" max="11781" width="20" customWidth="1"/>
    <col min="11782" max="11782" width="14.26953125" customWidth="1"/>
    <col min="11783" max="11783" width="22.54296875" customWidth="1"/>
    <col min="11784" max="11784" width="18.54296875" customWidth="1"/>
    <col min="11785" max="11785" width="13.26953125" customWidth="1"/>
    <col min="11786" max="11786" width="10.54296875" customWidth="1"/>
    <col min="11787" max="11787" width="14.7265625" customWidth="1"/>
    <col min="11788" max="11788" width="13.7265625" customWidth="1"/>
    <col min="11789" max="11789" width="39" customWidth="1"/>
    <col min="11790" max="11790" width="14.7265625" customWidth="1"/>
    <col min="11791" max="11791" width="14.1796875" customWidth="1"/>
    <col min="11792" max="11792" width="34.1796875" customWidth="1"/>
    <col min="11793" max="11793" width="23" customWidth="1"/>
    <col min="11794" max="11794" width="18" customWidth="1"/>
    <col min="11795" max="11795" width="27.7265625" customWidth="1"/>
    <col min="11796" max="11796" width="19.7265625" customWidth="1"/>
    <col min="11797" max="11797" width="21.54296875" customWidth="1"/>
    <col min="11798" max="11798" width="18.453125" customWidth="1"/>
    <col min="12033" max="12033" width="2.1796875" customWidth="1"/>
    <col min="12034" max="12034" width="15.54296875" customWidth="1"/>
    <col min="12035" max="12035" width="28.7265625" customWidth="1"/>
    <col min="12036" max="12036" width="33.7265625" customWidth="1"/>
    <col min="12037" max="12037" width="20" customWidth="1"/>
    <col min="12038" max="12038" width="14.26953125" customWidth="1"/>
    <col min="12039" max="12039" width="22.54296875" customWidth="1"/>
    <col min="12040" max="12040" width="18.54296875" customWidth="1"/>
    <col min="12041" max="12041" width="13.26953125" customWidth="1"/>
    <col min="12042" max="12042" width="10.54296875" customWidth="1"/>
    <col min="12043" max="12043" width="14.7265625" customWidth="1"/>
    <col min="12044" max="12044" width="13.7265625" customWidth="1"/>
    <col min="12045" max="12045" width="39" customWidth="1"/>
    <col min="12046" max="12046" width="14.7265625" customWidth="1"/>
    <col min="12047" max="12047" width="14.1796875" customWidth="1"/>
    <col min="12048" max="12048" width="34.1796875" customWidth="1"/>
    <col min="12049" max="12049" width="23" customWidth="1"/>
    <col min="12050" max="12050" width="18" customWidth="1"/>
    <col min="12051" max="12051" width="27.7265625" customWidth="1"/>
    <col min="12052" max="12052" width="19.7265625" customWidth="1"/>
    <col min="12053" max="12053" width="21.54296875" customWidth="1"/>
    <col min="12054" max="12054" width="18.453125" customWidth="1"/>
    <col min="12289" max="12289" width="2.1796875" customWidth="1"/>
    <col min="12290" max="12290" width="15.54296875" customWidth="1"/>
    <col min="12291" max="12291" width="28.7265625" customWidth="1"/>
    <col min="12292" max="12292" width="33.7265625" customWidth="1"/>
    <col min="12293" max="12293" width="20" customWidth="1"/>
    <col min="12294" max="12294" width="14.26953125" customWidth="1"/>
    <col min="12295" max="12295" width="22.54296875" customWidth="1"/>
    <col min="12296" max="12296" width="18.54296875" customWidth="1"/>
    <col min="12297" max="12297" width="13.26953125" customWidth="1"/>
    <col min="12298" max="12298" width="10.54296875" customWidth="1"/>
    <col min="12299" max="12299" width="14.7265625" customWidth="1"/>
    <col min="12300" max="12300" width="13.7265625" customWidth="1"/>
    <col min="12301" max="12301" width="39" customWidth="1"/>
    <col min="12302" max="12302" width="14.7265625" customWidth="1"/>
    <col min="12303" max="12303" width="14.1796875" customWidth="1"/>
    <col min="12304" max="12304" width="34.1796875" customWidth="1"/>
    <col min="12305" max="12305" width="23" customWidth="1"/>
    <col min="12306" max="12306" width="18" customWidth="1"/>
    <col min="12307" max="12307" width="27.7265625" customWidth="1"/>
    <col min="12308" max="12308" width="19.7265625" customWidth="1"/>
    <col min="12309" max="12309" width="21.54296875" customWidth="1"/>
    <col min="12310" max="12310" width="18.453125" customWidth="1"/>
    <col min="12545" max="12545" width="2.1796875" customWidth="1"/>
    <col min="12546" max="12546" width="15.54296875" customWidth="1"/>
    <col min="12547" max="12547" width="28.7265625" customWidth="1"/>
    <col min="12548" max="12548" width="33.7265625" customWidth="1"/>
    <col min="12549" max="12549" width="20" customWidth="1"/>
    <col min="12550" max="12550" width="14.26953125" customWidth="1"/>
    <col min="12551" max="12551" width="22.54296875" customWidth="1"/>
    <col min="12552" max="12552" width="18.54296875" customWidth="1"/>
    <col min="12553" max="12553" width="13.26953125" customWidth="1"/>
    <col min="12554" max="12554" width="10.54296875" customWidth="1"/>
    <col min="12555" max="12555" width="14.7265625" customWidth="1"/>
    <col min="12556" max="12556" width="13.7265625" customWidth="1"/>
    <col min="12557" max="12557" width="39" customWidth="1"/>
    <col min="12558" max="12558" width="14.7265625" customWidth="1"/>
    <col min="12559" max="12559" width="14.1796875" customWidth="1"/>
    <col min="12560" max="12560" width="34.1796875" customWidth="1"/>
    <col min="12561" max="12561" width="23" customWidth="1"/>
    <col min="12562" max="12562" width="18" customWidth="1"/>
    <col min="12563" max="12563" width="27.7265625" customWidth="1"/>
    <col min="12564" max="12564" width="19.7265625" customWidth="1"/>
    <col min="12565" max="12565" width="21.54296875" customWidth="1"/>
    <col min="12566" max="12566" width="18.453125" customWidth="1"/>
    <col min="12801" max="12801" width="2.1796875" customWidth="1"/>
    <col min="12802" max="12802" width="15.54296875" customWidth="1"/>
    <col min="12803" max="12803" width="28.7265625" customWidth="1"/>
    <col min="12804" max="12804" width="33.7265625" customWidth="1"/>
    <col min="12805" max="12805" width="20" customWidth="1"/>
    <col min="12806" max="12806" width="14.26953125" customWidth="1"/>
    <col min="12807" max="12807" width="22.54296875" customWidth="1"/>
    <col min="12808" max="12808" width="18.54296875" customWidth="1"/>
    <col min="12809" max="12809" width="13.26953125" customWidth="1"/>
    <col min="12810" max="12810" width="10.54296875" customWidth="1"/>
    <col min="12811" max="12811" width="14.7265625" customWidth="1"/>
    <col min="12812" max="12812" width="13.7265625" customWidth="1"/>
    <col min="12813" max="12813" width="39" customWidth="1"/>
    <col min="12814" max="12814" width="14.7265625" customWidth="1"/>
    <col min="12815" max="12815" width="14.1796875" customWidth="1"/>
    <col min="12816" max="12816" width="34.1796875" customWidth="1"/>
    <col min="12817" max="12817" width="23" customWidth="1"/>
    <col min="12818" max="12818" width="18" customWidth="1"/>
    <col min="12819" max="12819" width="27.7265625" customWidth="1"/>
    <col min="12820" max="12820" width="19.7265625" customWidth="1"/>
    <col min="12821" max="12821" width="21.54296875" customWidth="1"/>
    <col min="12822" max="12822" width="18.453125" customWidth="1"/>
    <col min="13057" max="13057" width="2.1796875" customWidth="1"/>
    <col min="13058" max="13058" width="15.54296875" customWidth="1"/>
    <col min="13059" max="13059" width="28.7265625" customWidth="1"/>
    <col min="13060" max="13060" width="33.7265625" customWidth="1"/>
    <col min="13061" max="13061" width="20" customWidth="1"/>
    <col min="13062" max="13062" width="14.26953125" customWidth="1"/>
    <col min="13063" max="13063" width="22.54296875" customWidth="1"/>
    <col min="13064" max="13064" width="18.54296875" customWidth="1"/>
    <col min="13065" max="13065" width="13.26953125" customWidth="1"/>
    <col min="13066" max="13066" width="10.54296875" customWidth="1"/>
    <col min="13067" max="13067" width="14.7265625" customWidth="1"/>
    <col min="13068" max="13068" width="13.7265625" customWidth="1"/>
    <col min="13069" max="13069" width="39" customWidth="1"/>
    <col min="13070" max="13070" width="14.7265625" customWidth="1"/>
    <col min="13071" max="13071" width="14.1796875" customWidth="1"/>
    <col min="13072" max="13072" width="34.1796875" customWidth="1"/>
    <col min="13073" max="13073" width="23" customWidth="1"/>
    <col min="13074" max="13074" width="18" customWidth="1"/>
    <col min="13075" max="13075" width="27.7265625" customWidth="1"/>
    <col min="13076" max="13076" width="19.7265625" customWidth="1"/>
    <col min="13077" max="13077" width="21.54296875" customWidth="1"/>
    <col min="13078" max="13078" width="18.453125" customWidth="1"/>
    <col min="13313" max="13313" width="2.1796875" customWidth="1"/>
    <col min="13314" max="13314" width="15.54296875" customWidth="1"/>
    <col min="13315" max="13315" width="28.7265625" customWidth="1"/>
    <col min="13316" max="13316" width="33.7265625" customWidth="1"/>
    <col min="13317" max="13317" width="20" customWidth="1"/>
    <col min="13318" max="13318" width="14.26953125" customWidth="1"/>
    <col min="13319" max="13319" width="22.54296875" customWidth="1"/>
    <col min="13320" max="13320" width="18.54296875" customWidth="1"/>
    <col min="13321" max="13321" width="13.26953125" customWidth="1"/>
    <col min="13322" max="13322" width="10.54296875" customWidth="1"/>
    <col min="13323" max="13323" width="14.7265625" customWidth="1"/>
    <col min="13324" max="13324" width="13.7265625" customWidth="1"/>
    <col min="13325" max="13325" width="39" customWidth="1"/>
    <col min="13326" max="13326" width="14.7265625" customWidth="1"/>
    <col min="13327" max="13327" width="14.1796875" customWidth="1"/>
    <col min="13328" max="13328" width="34.1796875" customWidth="1"/>
    <col min="13329" max="13329" width="23" customWidth="1"/>
    <col min="13330" max="13330" width="18" customWidth="1"/>
    <col min="13331" max="13331" width="27.7265625" customWidth="1"/>
    <col min="13332" max="13332" width="19.7265625" customWidth="1"/>
    <col min="13333" max="13333" width="21.54296875" customWidth="1"/>
    <col min="13334" max="13334" width="18.453125" customWidth="1"/>
    <col min="13569" max="13569" width="2.1796875" customWidth="1"/>
    <col min="13570" max="13570" width="15.54296875" customWidth="1"/>
    <col min="13571" max="13571" width="28.7265625" customWidth="1"/>
    <col min="13572" max="13572" width="33.7265625" customWidth="1"/>
    <col min="13573" max="13573" width="20" customWidth="1"/>
    <col min="13574" max="13574" width="14.26953125" customWidth="1"/>
    <col min="13575" max="13575" width="22.54296875" customWidth="1"/>
    <col min="13576" max="13576" width="18.54296875" customWidth="1"/>
    <col min="13577" max="13577" width="13.26953125" customWidth="1"/>
    <col min="13578" max="13578" width="10.54296875" customWidth="1"/>
    <col min="13579" max="13579" width="14.7265625" customWidth="1"/>
    <col min="13580" max="13580" width="13.7265625" customWidth="1"/>
    <col min="13581" max="13581" width="39" customWidth="1"/>
    <col min="13582" max="13582" width="14.7265625" customWidth="1"/>
    <col min="13583" max="13583" width="14.1796875" customWidth="1"/>
    <col min="13584" max="13584" width="34.1796875" customWidth="1"/>
    <col min="13585" max="13585" width="23" customWidth="1"/>
    <col min="13586" max="13586" width="18" customWidth="1"/>
    <col min="13587" max="13587" width="27.7265625" customWidth="1"/>
    <col min="13588" max="13588" width="19.7265625" customWidth="1"/>
    <col min="13589" max="13589" width="21.54296875" customWidth="1"/>
    <col min="13590" max="13590" width="18.453125" customWidth="1"/>
    <col min="13825" max="13825" width="2.1796875" customWidth="1"/>
    <col min="13826" max="13826" width="15.54296875" customWidth="1"/>
    <col min="13827" max="13827" width="28.7265625" customWidth="1"/>
    <col min="13828" max="13828" width="33.7265625" customWidth="1"/>
    <col min="13829" max="13829" width="20" customWidth="1"/>
    <col min="13830" max="13830" width="14.26953125" customWidth="1"/>
    <col min="13831" max="13831" width="22.54296875" customWidth="1"/>
    <col min="13832" max="13832" width="18.54296875" customWidth="1"/>
    <col min="13833" max="13833" width="13.26953125" customWidth="1"/>
    <col min="13834" max="13834" width="10.54296875" customWidth="1"/>
    <col min="13835" max="13835" width="14.7265625" customWidth="1"/>
    <col min="13836" max="13836" width="13.7265625" customWidth="1"/>
    <col min="13837" max="13837" width="39" customWidth="1"/>
    <col min="13838" max="13838" width="14.7265625" customWidth="1"/>
    <col min="13839" max="13839" width="14.1796875" customWidth="1"/>
    <col min="13840" max="13840" width="34.1796875" customWidth="1"/>
    <col min="13841" max="13841" width="23" customWidth="1"/>
    <col min="13842" max="13842" width="18" customWidth="1"/>
    <col min="13843" max="13843" width="27.7265625" customWidth="1"/>
    <col min="13844" max="13844" width="19.7265625" customWidth="1"/>
    <col min="13845" max="13845" width="21.54296875" customWidth="1"/>
    <col min="13846" max="13846" width="18.453125" customWidth="1"/>
    <col min="14081" max="14081" width="2.1796875" customWidth="1"/>
    <col min="14082" max="14082" width="15.54296875" customWidth="1"/>
    <col min="14083" max="14083" width="28.7265625" customWidth="1"/>
    <col min="14084" max="14084" width="33.7265625" customWidth="1"/>
    <col min="14085" max="14085" width="20" customWidth="1"/>
    <col min="14086" max="14086" width="14.26953125" customWidth="1"/>
    <col min="14087" max="14087" width="22.54296875" customWidth="1"/>
    <col min="14088" max="14088" width="18.54296875" customWidth="1"/>
    <col min="14089" max="14089" width="13.26953125" customWidth="1"/>
    <col min="14090" max="14090" width="10.54296875" customWidth="1"/>
    <col min="14091" max="14091" width="14.7265625" customWidth="1"/>
    <col min="14092" max="14092" width="13.7265625" customWidth="1"/>
    <col min="14093" max="14093" width="39" customWidth="1"/>
    <col min="14094" max="14094" width="14.7265625" customWidth="1"/>
    <col min="14095" max="14095" width="14.1796875" customWidth="1"/>
    <col min="14096" max="14096" width="34.1796875" customWidth="1"/>
    <col min="14097" max="14097" width="23" customWidth="1"/>
    <col min="14098" max="14098" width="18" customWidth="1"/>
    <col min="14099" max="14099" width="27.7265625" customWidth="1"/>
    <col min="14100" max="14100" width="19.7265625" customWidth="1"/>
    <col min="14101" max="14101" width="21.54296875" customWidth="1"/>
    <col min="14102" max="14102" width="18.453125" customWidth="1"/>
    <col min="14337" max="14337" width="2.1796875" customWidth="1"/>
    <col min="14338" max="14338" width="15.54296875" customWidth="1"/>
    <col min="14339" max="14339" width="28.7265625" customWidth="1"/>
    <col min="14340" max="14340" width="33.7265625" customWidth="1"/>
    <col min="14341" max="14341" width="20" customWidth="1"/>
    <col min="14342" max="14342" width="14.26953125" customWidth="1"/>
    <col min="14343" max="14343" width="22.54296875" customWidth="1"/>
    <col min="14344" max="14344" width="18.54296875" customWidth="1"/>
    <col min="14345" max="14345" width="13.26953125" customWidth="1"/>
    <col min="14346" max="14346" width="10.54296875" customWidth="1"/>
    <col min="14347" max="14347" width="14.7265625" customWidth="1"/>
    <col min="14348" max="14348" width="13.7265625" customWidth="1"/>
    <col min="14349" max="14349" width="39" customWidth="1"/>
    <col min="14350" max="14350" width="14.7265625" customWidth="1"/>
    <col min="14351" max="14351" width="14.1796875" customWidth="1"/>
    <col min="14352" max="14352" width="34.1796875" customWidth="1"/>
    <col min="14353" max="14353" width="23" customWidth="1"/>
    <col min="14354" max="14354" width="18" customWidth="1"/>
    <col min="14355" max="14355" width="27.7265625" customWidth="1"/>
    <col min="14356" max="14356" width="19.7265625" customWidth="1"/>
    <col min="14357" max="14357" width="21.54296875" customWidth="1"/>
    <col min="14358" max="14358" width="18.453125" customWidth="1"/>
    <col min="14593" max="14593" width="2.1796875" customWidth="1"/>
    <col min="14594" max="14594" width="15.54296875" customWidth="1"/>
    <col min="14595" max="14595" width="28.7265625" customWidth="1"/>
    <col min="14596" max="14596" width="33.7265625" customWidth="1"/>
    <col min="14597" max="14597" width="20" customWidth="1"/>
    <col min="14598" max="14598" width="14.26953125" customWidth="1"/>
    <col min="14599" max="14599" width="22.54296875" customWidth="1"/>
    <col min="14600" max="14600" width="18.54296875" customWidth="1"/>
    <col min="14601" max="14601" width="13.26953125" customWidth="1"/>
    <col min="14602" max="14602" width="10.54296875" customWidth="1"/>
    <col min="14603" max="14603" width="14.7265625" customWidth="1"/>
    <col min="14604" max="14604" width="13.7265625" customWidth="1"/>
    <col min="14605" max="14605" width="39" customWidth="1"/>
    <col min="14606" max="14606" width="14.7265625" customWidth="1"/>
    <col min="14607" max="14607" width="14.1796875" customWidth="1"/>
    <col min="14608" max="14608" width="34.1796875" customWidth="1"/>
    <col min="14609" max="14609" width="23" customWidth="1"/>
    <col min="14610" max="14610" width="18" customWidth="1"/>
    <col min="14611" max="14611" width="27.7265625" customWidth="1"/>
    <col min="14612" max="14612" width="19.7265625" customWidth="1"/>
    <col min="14613" max="14613" width="21.54296875" customWidth="1"/>
    <col min="14614" max="14614" width="18.453125" customWidth="1"/>
    <col min="14849" max="14849" width="2.1796875" customWidth="1"/>
    <col min="14850" max="14850" width="15.54296875" customWidth="1"/>
    <col min="14851" max="14851" width="28.7265625" customWidth="1"/>
    <col min="14852" max="14852" width="33.7265625" customWidth="1"/>
    <col min="14853" max="14853" width="20" customWidth="1"/>
    <col min="14854" max="14854" width="14.26953125" customWidth="1"/>
    <col min="14855" max="14855" width="22.54296875" customWidth="1"/>
    <col min="14856" max="14856" width="18.54296875" customWidth="1"/>
    <col min="14857" max="14857" width="13.26953125" customWidth="1"/>
    <col min="14858" max="14858" width="10.54296875" customWidth="1"/>
    <col min="14859" max="14859" width="14.7265625" customWidth="1"/>
    <col min="14860" max="14860" width="13.7265625" customWidth="1"/>
    <col min="14861" max="14861" width="39" customWidth="1"/>
    <col min="14862" max="14862" width="14.7265625" customWidth="1"/>
    <col min="14863" max="14863" width="14.1796875" customWidth="1"/>
    <col min="14864" max="14864" width="34.1796875" customWidth="1"/>
    <col min="14865" max="14865" width="23" customWidth="1"/>
    <col min="14866" max="14866" width="18" customWidth="1"/>
    <col min="14867" max="14867" width="27.7265625" customWidth="1"/>
    <col min="14868" max="14868" width="19.7265625" customWidth="1"/>
    <col min="14869" max="14869" width="21.54296875" customWidth="1"/>
    <col min="14870" max="14870" width="18.453125" customWidth="1"/>
    <col min="15105" max="15105" width="2.1796875" customWidth="1"/>
    <col min="15106" max="15106" width="15.54296875" customWidth="1"/>
    <col min="15107" max="15107" width="28.7265625" customWidth="1"/>
    <col min="15108" max="15108" width="33.7265625" customWidth="1"/>
    <col min="15109" max="15109" width="20" customWidth="1"/>
    <col min="15110" max="15110" width="14.26953125" customWidth="1"/>
    <col min="15111" max="15111" width="22.54296875" customWidth="1"/>
    <col min="15112" max="15112" width="18.54296875" customWidth="1"/>
    <col min="15113" max="15113" width="13.26953125" customWidth="1"/>
    <col min="15114" max="15114" width="10.54296875" customWidth="1"/>
    <col min="15115" max="15115" width="14.7265625" customWidth="1"/>
    <col min="15116" max="15116" width="13.7265625" customWidth="1"/>
    <col min="15117" max="15117" width="39" customWidth="1"/>
    <col min="15118" max="15118" width="14.7265625" customWidth="1"/>
    <col min="15119" max="15119" width="14.1796875" customWidth="1"/>
    <col min="15120" max="15120" width="34.1796875" customWidth="1"/>
    <col min="15121" max="15121" width="23" customWidth="1"/>
    <col min="15122" max="15122" width="18" customWidth="1"/>
    <col min="15123" max="15123" width="27.7265625" customWidth="1"/>
    <col min="15124" max="15124" width="19.7265625" customWidth="1"/>
    <col min="15125" max="15125" width="21.54296875" customWidth="1"/>
    <col min="15126" max="15126" width="18.453125" customWidth="1"/>
    <col min="15361" max="15361" width="2.1796875" customWidth="1"/>
    <col min="15362" max="15362" width="15.54296875" customWidth="1"/>
    <col min="15363" max="15363" width="28.7265625" customWidth="1"/>
    <col min="15364" max="15364" width="33.7265625" customWidth="1"/>
    <col min="15365" max="15365" width="20" customWidth="1"/>
    <col min="15366" max="15366" width="14.26953125" customWidth="1"/>
    <col min="15367" max="15367" width="22.54296875" customWidth="1"/>
    <col min="15368" max="15368" width="18.54296875" customWidth="1"/>
    <col min="15369" max="15369" width="13.26953125" customWidth="1"/>
    <col min="15370" max="15370" width="10.54296875" customWidth="1"/>
    <col min="15371" max="15371" width="14.7265625" customWidth="1"/>
    <col min="15372" max="15372" width="13.7265625" customWidth="1"/>
    <col min="15373" max="15373" width="39" customWidth="1"/>
    <col min="15374" max="15374" width="14.7265625" customWidth="1"/>
    <col min="15375" max="15375" width="14.1796875" customWidth="1"/>
    <col min="15376" max="15376" width="34.1796875" customWidth="1"/>
    <col min="15377" max="15377" width="23" customWidth="1"/>
    <col min="15378" max="15378" width="18" customWidth="1"/>
    <col min="15379" max="15379" width="27.7265625" customWidth="1"/>
    <col min="15380" max="15380" width="19.7265625" customWidth="1"/>
    <col min="15381" max="15381" width="21.54296875" customWidth="1"/>
    <col min="15382" max="15382" width="18.453125" customWidth="1"/>
    <col min="15617" max="15617" width="2.1796875" customWidth="1"/>
    <col min="15618" max="15618" width="15.54296875" customWidth="1"/>
    <col min="15619" max="15619" width="28.7265625" customWidth="1"/>
    <col min="15620" max="15620" width="33.7265625" customWidth="1"/>
    <col min="15621" max="15621" width="20" customWidth="1"/>
    <col min="15622" max="15622" width="14.26953125" customWidth="1"/>
    <col min="15623" max="15623" width="22.54296875" customWidth="1"/>
    <col min="15624" max="15624" width="18.54296875" customWidth="1"/>
    <col min="15625" max="15625" width="13.26953125" customWidth="1"/>
    <col min="15626" max="15626" width="10.54296875" customWidth="1"/>
    <col min="15627" max="15627" width="14.7265625" customWidth="1"/>
    <col min="15628" max="15628" width="13.7265625" customWidth="1"/>
    <col min="15629" max="15629" width="39" customWidth="1"/>
    <col min="15630" max="15630" width="14.7265625" customWidth="1"/>
    <col min="15631" max="15631" width="14.1796875" customWidth="1"/>
    <col min="15632" max="15632" width="34.1796875" customWidth="1"/>
    <col min="15633" max="15633" width="23" customWidth="1"/>
    <col min="15634" max="15634" width="18" customWidth="1"/>
    <col min="15635" max="15635" width="27.7265625" customWidth="1"/>
    <col min="15636" max="15636" width="19.7265625" customWidth="1"/>
    <col min="15637" max="15637" width="21.54296875" customWidth="1"/>
    <col min="15638" max="15638" width="18.453125" customWidth="1"/>
    <col min="15873" max="15873" width="2.1796875" customWidth="1"/>
    <col min="15874" max="15874" width="15.54296875" customWidth="1"/>
    <col min="15875" max="15875" width="28.7265625" customWidth="1"/>
    <col min="15876" max="15876" width="33.7265625" customWidth="1"/>
    <col min="15877" max="15877" width="20" customWidth="1"/>
    <col min="15878" max="15878" width="14.26953125" customWidth="1"/>
    <col min="15879" max="15879" width="22.54296875" customWidth="1"/>
    <col min="15880" max="15880" width="18.54296875" customWidth="1"/>
    <col min="15881" max="15881" width="13.26953125" customWidth="1"/>
    <col min="15882" max="15882" width="10.54296875" customWidth="1"/>
    <col min="15883" max="15883" width="14.7265625" customWidth="1"/>
    <col min="15884" max="15884" width="13.7265625" customWidth="1"/>
    <col min="15885" max="15885" width="39" customWidth="1"/>
    <col min="15886" max="15886" width="14.7265625" customWidth="1"/>
    <col min="15887" max="15887" width="14.1796875" customWidth="1"/>
    <col min="15888" max="15888" width="34.1796875" customWidth="1"/>
    <col min="15889" max="15889" width="23" customWidth="1"/>
    <col min="15890" max="15890" width="18" customWidth="1"/>
    <col min="15891" max="15891" width="27.7265625" customWidth="1"/>
    <col min="15892" max="15892" width="19.7265625" customWidth="1"/>
    <col min="15893" max="15893" width="21.54296875" customWidth="1"/>
    <col min="15894" max="15894" width="18.453125" customWidth="1"/>
    <col min="16129" max="16129" width="2.1796875" customWidth="1"/>
    <col min="16130" max="16130" width="15.54296875" customWidth="1"/>
    <col min="16131" max="16131" width="28.7265625" customWidth="1"/>
    <col min="16132" max="16132" width="33.7265625" customWidth="1"/>
    <col min="16133" max="16133" width="20" customWidth="1"/>
    <col min="16134" max="16134" width="14.26953125" customWidth="1"/>
    <col min="16135" max="16135" width="22.54296875" customWidth="1"/>
    <col min="16136" max="16136" width="18.54296875" customWidth="1"/>
    <col min="16137" max="16137" width="13.26953125" customWidth="1"/>
    <col min="16138" max="16138" width="10.54296875" customWidth="1"/>
    <col min="16139" max="16139" width="14.7265625" customWidth="1"/>
    <col min="16140" max="16140" width="13.7265625" customWidth="1"/>
    <col min="16141" max="16141" width="39" customWidth="1"/>
    <col min="16142" max="16142" width="14.7265625" customWidth="1"/>
    <col min="16143" max="16143" width="14.1796875" customWidth="1"/>
    <col min="16144" max="16144" width="34.1796875" customWidth="1"/>
    <col min="16145" max="16145" width="23" customWidth="1"/>
    <col min="16146" max="16146" width="18" customWidth="1"/>
    <col min="16147" max="16147" width="27.7265625" customWidth="1"/>
    <col min="16148" max="16148" width="19.7265625" customWidth="1"/>
    <col min="16149" max="16149" width="21.54296875" customWidth="1"/>
    <col min="16150" max="16150" width="18.453125" customWidth="1"/>
  </cols>
  <sheetData>
    <row r="1" spans="1:32" s="38" customFormat="1" ht="15.5" x14ac:dyDescent="0.35">
      <c r="A1" s="269"/>
      <c r="B1" s="388" t="s">
        <v>599</v>
      </c>
      <c r="C1" s="388"/>
      <c r="D1" s="388"/>
      <c r="E1" s="388"/>
      <c r="F1" s="388"/>
      <c r="G1" s="388"/>
      <c r="H1" s="388"/>
      <c r="I1" s="388"/>
      <c r="J1" s="269"/>
      <c r="K1" s="269"/>
      <c r="L1" s="269"/>
      <c r="M1" s="269"/>
      <c r="N1" s="269"/>
      <c r="O1" s="269"/>
      <c r="P1" s="269"/>
      <c r="Q1" s="269"/>
      <c r="R1" s="270"/>
      <c r="S1" s="270"/>
      <c r="T1" s="269"/>
      <c r="U1" s="269"/>
      <c r="V1" s="269"/>
      <c r="W1" s="271"/>
      <c r="X1" s="271"/>
      <c r="Y1" s="271"/>
      <c r="Z1" s="271"/>
      <c r="AA1" s="271"/>
      <c r="AB1" s="271"/>
      <c r="AC1" s="271"/>
      <c r="AD1" s="269"/>
      <c r="AE1" s="269"/>
      <c r="AF1" s="269"/>
    </row>
    <row r="2" spans="1:32" s="38" customFormat="1" ht="40.15" customHeight="1" x14ac:dyDescent="0.35">
      <c r="A2" s="269"/>
      <c r="B2" s="389" t="s">
        <v>613</v>
      </c>
      <c r="C2" s="389"/>
      <c r="D2" s="389"/>
      <c r="E2" s="389"/>
      <c r="F2" s="389"/>
      <c r="G2" s="389"/>
      <c r="H2" s="389"/>
      <c r="I2" s="389"/>
      <c r="J2" s="269"/>
      <c r="K2" s="269"/>
      <c r="L2" s="269"/>
      <c r="M2" s="269"/>
      <c r="N2" s="269"/>
      <c r="O2" s="269"/>
      <c r="P2" s="269"/>
      <c r="Q2" s="269"/>
      <c r="R2" s="270"/>
      <c r="S2" s="270"/>
      <c r="T2" s="269"/>
      <c r="U2" s="269"/>
      <c r="V2" s="269"/>
      <c r="W2" s="271"/>
      <c r="X2" s="271"/>
      <c r="Y2" s="271"/>
      <c r="Z2" s="271"/>
      <c r="AA2" s="271"/>
      <c r="AB2" s="271"/>
      <c r="AC2" s="271"/>
      <c r="AD2" s="269"/>
      <c r="AE2" s="269"/>
      <c r="AF2" s="269"/>
    </row>
    <row r="3" spans="1:32" s="38" customFormat="1" ht="18.5" x14ac:dyDescent="0.45">
      <c r="A3" s="269"/>
      <c r="B3" s="272"/>
      <c r="C3" s="269"/>
      <c r="D3" s="269"/>
      <c r="E3" s="269"/>
      <c r="F3" s="269"/>
      <c r="G3" s="269"/>
      <c r="H3" s="269"/>
      <c r="I3" s="269"/>
      <c r="J3" s="269"/>
      <c r="K3" s="269"/>
      <c r="L3" s="269"/>
      <c r="M3" s="269"/>
      <c r="N3" s="269"/>
      <c r="O3" s="269"/>
      <c r="P3" s="269"/>
      <c r="Q3" s="269"/>
      <c r="R3" s="270"/>
      <c r="S3" s="270"/>
      <c r="T3" s="269"/>
      <c r="U3" s="269"/>
      <c r="V3" s="269"/>
      <c r="W3" s="271"/>
      <c r="X3" s="271"/>
      <c r="Y3" s="271"/>
      <c r="Z3" s="271"/>
      <c r="AA3" s="271"/>
      <c r="AB3" s="271"/>
      <c r="AC3" s="271"/>
      <c r="AD3" s="269"/>
      <c r="AE3" s="269"/>
      <c r="AF3" s="269"/>
    </row>
    <row r="4" spans="1:32" s="275" customFormat="1" ht="127.9" customHeight="1" x14ac:dyDescent="0.25">
      <c r="A4" s="271"/>
      <c r="B4" s="271"/>
      <c r="C4" s="271"/>
      <c r="D4" s="273"/>
      <c r="E4" s="274"/>
      <c r="F4" s="273" t="s">
        <v>614</v>
      </c>
      <c r="G4" s="273"/>
      <c r="H4" s="273"/>
      <c r="I4" s="271"/>
      <c r="J4" s="273"/>
      <c r="K4" s="273" t="s">
        <v>541</v>
      </c>
      <c r="L4" s="273" t="s">
        <v>543</v>
      </c>
      <c r="M4" s="273" t="s">
        <v>600</v>
      </c>
      <c r="N4" s="271"/>
      <c r="O4" s="271"/>
      <c r="P4" s="273" t="s">
        <v>601</v>
      </c>
      <c r="Q4" s="271"/>
      <c r="R4" s="273"/>
      <c r="S4" s="273"/>
      <c r="T4" s="271"/>
      <c r="U4" s="271"/>
      <c r="V4" s="271"/>
      <c r="W4" s="271"/>
      <c r="X4" s="271"/>
      <c r="Y4" s="271"/>
      <c r="Z4" s="271"/>
      <c r="AA4" s="271"/>
      <c r="AB4" s="271"/>
      <c r="AC4" s="271"/>
      <c r="AD4" s="271"/>
      <c r="AE4" s="271"/>
      <c r="AF4" s="271"/>
    </row>
    <row r="5" spans="1:32" s="38" customFormat="1" ht="84" customHeight="1" x14ac:dyDescent="0.35">
      <c r="B5" s="100" t="s">
        <v>602</v>
      </c>
      <c r="C5" s="150" t="s">
        <v>603</v>
      </c>
      <c r="D5" s="150" t="s">
        <v>120</v>
      </c>
      <c r="E5" s="150" t="s">
        <v>604</v>
      </c>
      <c r="F5" s="150" t="s">
        <v>516</v>
      </c>
      <c r="G5" s="150" t="s">
        <v>605</v>
      </c>
      <c r="H5" s="150" t="s">
        <v>606</v>
      </c>
      <c r="I5" s="150" t="s">
        <v>479</v>
      </c>
      <c r="J5" s="100" t="s">
        <v>124</v>
      </c>
      <c r="K5" s="100" t="s">
        <v>475</v>
      </c>
      <c r="L5" s="100" t="s">
        <v>476</v>
      </c>
      <c r="M5" s="100" t="s">
        <v>542</v>
      </c>
      <c r="N5" s="100" t="s">
        <v>480</v>
      </c>
      <c r="O5" s="100" t="s">
        <v>481</v>
      </c>
      <c r="P5" s="100" t="s">
        <v>483</v>
      </c>
      <c r="Q5" s="100" t="s">
        <v>482</v>
      </c>
      <c r="R5" s="100" t="s">
        <v>607</v>
      </c>
      <c r="S5" s="100" t="s">
        <v>144</v>
      </c>
      <c r="T5" s="100" t="s">
        <v>499</v>
      </c>
      <c r="U5" s="100" t="s">
        <v>498</v>
      </c>
      <c r="V5" s="152" t="s">
        <v>104</v>
      </c>
      <c r="W5" s="271"/>
      <c r="X5" s="271"/>
      <c r="Y5" s="271"/>
      <c r="Z5" s="271"/>
      <c r="AA5" s="271"/>
      <c r="AB5" s="271"/>
      <c r="AC5" s="271"/>
    </row>
    <row r="6" spans="1:32" x14ac:dyDescent="0.35">
      <c r="B6" s="276" t="s">
        <v>119</v>
      </c>
      <c r="C6" s="164"/>
      <c r="D6" s="164"/>
      <c r="E6" s="164"/>
      <c r="F6" s="155">
        <f>+E6/12</f>
        <v>0</v>
      </c>
      <c r="G6" s="164"/>
      <c r="H6" s="155" t="str">
        <f>+IF(G6="","",F6/G6)</f>
        <v/>
      </c>
      <c r="I6" s="277">
        <f>+G6*12</f>
        <v>0</v>
      </c>
      <c r="J6" s="164"/>
      <c r="K6" s="164"/>
      <c r="L6" s="164"/>
      <c r="M6" s="164"/>
      <c r="N6" s="278">
        <f>+IF(M6="",0,VLOOKUP(L6&amp;M6,$B$360:$I$369,5,FALSE))</f>
        <v>0</v>
      </c>
      <c r="O6" s="278">
        <f t="shared" ref="O6:O69" si="0">+IF(M6="",0,VLOOKUP(L6&amp;M6,$B$360:$I$369,6,FALSE))</f>
        <v>0</v>
      </c>
      <c r="P6" s="279"/>
      <c r="Q6" s="280">
        <f>+P6*N6+(1-P6)*O6</f>
        <v>0</v>
      </c>
      <c r="R6" s="164"/>
      <c r="S6" s="164"/>
      <c r="T6" s="281">
        <f>+R6*2</f>
        <v>0</v>
      </c>
      <c r="U6" s="281">
        <f>+T6*I6</f>
        <v>0</v>
      </c>
      <c r="V6" s="155">
        <f>+Q6*U6/1000000</f>
        <v>0</v>
      </c>
      <c r="W6" s="282"/>
      <c r="X6" s="282"/>
      <c r="Y6" s="282"/>
      <c r="Z6" s="282"/>
      <c r="AA6" s="282"/>
      <c r="AB6" s="282"/>
      <c r="AC6" s="282"/>
    </row>
    <row r="7" spans="1:32" x14ac:dyDescent="0.35">
      <c r="B7" s="276" t="s">
        <v>121</v>
      </c>
      <c r="C7" s="164"/>
      <c r="D7" s="164"/>
      <c r="E7" s="164"/>
      <c r="F7" s="155">
        <f>+E7/12</f>
        <v>0</v>
      </c>
      <c r="G7" s="164"/>
      <c r="H7" s="155" t="str">
        <f t="shared" ref="H7:H70" si="1">+IF(G7="","",F7/G7)</f>
        <v/>
      </c>
      <c r="I7" s="277">
        <f t="shared" ref="I7:I70" si="2">+G7*12</f>
        <v>0</v>
      </c>
      <c r="J7" s="164"/>
      <c r="K7" s="164"/>
      <c r="L7" s="164"/>
      <c r="M7" s="164"/>
      <c r="N7" s="278">
        <f t="shared" ref="N7:N70" si="3">+IF(L7="",0,VLOOKUP(L7&amp;M7,$B$360:$I$369,5,FALSE))</f>
        <v>0</v>
      </c>
      <c r="O7" s="278">
        <f t="shared" si="0"/>
        <v>0</v>
      </c>
      <c r="P7" s="279"/>
      <c r="Q7" s="280">
        <f t="shared" ref="Q7:Q70" si="4">+P7*N7+(1-P7)*O7</f>
        <v>0</v>
      </c>
      <c r="R7" s="164"/>
      <c r="S7" s="164"/>
      <c r="T7" s="281">
        <f>+R7*2</f>
        <v>0</v>
      </c>
      <c r="U7" s="281">
        <f>+T7*I7</f>
        <v>0</v>
      </c>
      <c r="V7" s="155">
        <f t="shared" ref="V7:V70" si="5">+Q7*U7/1000000</f>
        <v>0</v>
      </c>
      <c r="W7" s="282"/>
      <c r="X7" s="282"/>
      <c r="Y7" s="282"/>
      <c r="Z7" s="282"/>
      <c r="AA7" s="282"/>
      <c r="AB7" s="282"/>
      <c r="AC7" s="282"/>
    </row>
    <row r="8" spans="1:32" x14ac:dyDescent="0.35">
      <c r="B8" s="276" t="s">
        <v>122</v>
      </c>
      <c r="C8" s="164"/>
      <c r="D8" s="164"/>
      <c r="E8" s="164"/>
      <c r="F8" s="155">
        <f t="shared" ref="F8:F71" si="6">+E8/12</f>
        <v>0</v>
      </c>
      <c r="G8" s="164"/>
      <c r="H8" s="155" t="str">
        <f t="shared" si="1"/>
        <v/>
      </c>
      <c r="I8" s="277">
        <f t="shared" si="2"/>
        <v>0</v>
      </c>
      <c r="J8" s="164"/>
      <c r="K8" s="164"/>
      <c r="L8" s="164"/>
      <c r="M8" s="164"/>
      <c r="N8" s="278">
        <f t="shared" si="3"/>
        <v>0</v>
      </c>
      <c r="O8" s="278">
        <f t="shared" si="0"/>
        <v>0</v>
      </c>
      <c r="P8" s="279"/>
      <c r="Q8" s="280">
        <f>+P8*N8+(1-P8)*O8</f>
        <v>0</v>
      </c>
      <c r="R8" s="164"/>
      <c r="S8" s="164"/>
      <c r="T8" s="281">
        <f t="shared" ref="T8:T71" si="7">+R8*2</f>
        <v>0</v>
      </c>
      <c r="U8" s="281">
        <f t="shared" ref="U8:U71" si="8">+T8*I8</f>
        <v>0</v>
      </c>
      <c r="V8" s="155">
        <f t="shared" si="5"/>
        <v>0</v>
      </c>
      <c r="W8" s="282"/>
      <c r="X8" s="282"/>
      <c r="Y8" s="282"/>
      <c r="Z8" s="282"/>
      <c r="AA8" s="282"/>
      <c r="AB8" s="282"/>
      <c r="AC8" s="282"/>
    </row>
    <row r="9" spans="1:32" x14ac:dyDescent="0.35">
      <c r="B9" s="276" t="s">
        <v>123</v>
      </c>
      <c r="C9" s="164"/>
      <c r="D9" s="164"/>
      <c r="E9" s="164"/>
      <c r="F9" s="155">
        <f t="shared" si="6"/>
        <v>0</v>
      </c>
      <c r="G9" s="164"/>
      <c r="H9" s="155" t="str">
        <f t="shared" si="1"/>
        <v/>
      </c>
      <c r="I9" s="277">
        <f t="shared" si="2"/>
        <v>0</v>
      </c>
      <c r="J9" s="164"/>
      <c r="K9" s="164"/>
      <c r="L9" s="164"/>
      <c r="M9" s="164"/>
      <c r="N9" s="278">
        <f t="shared" si="3"/>
        <v>0</v>
      </c>
      <c r="O9" s="278">
        <f t="shared" si="0"/>
        <v>0</v>
      </c>
      <c r="P9" s="279"/>
      <c r="Q9" s="280">
        <f t="shared" si="4"/>
        <v>0</v>
      </c>
      <c r="R9" s="164"/>
      <c r="S9" s="164"/>
      <c r="T9" s="281">
        <f t="shared" si="7"/>
        <v>0</v>
      </c>
      <c r="U9" s="281">
        <f t="shared" si="8"/>
        <v>0</v>
      </c>
      <c r="V9" s="155">
        <f t="shared" si="5"/>
        <v>0</v>
      </c>
      <c r="W9" s="282"/>
      <c r="X9" s="282"/>
      <c r="Y9" s="282"/>
      <c r="Z9" s="282"/>
      <c r="AA9" s="282"/>
      <c r="AB9" s="282"/>
      <c r="AC9" s="282"/>
    </row>
    <row r="10" spans="1:32" x14ac:dyDescent="0.35">
      <c r="B10" s="276" t="s">
        <v>125</v>
      </c>
      <c r="C10" s="164"/>
      <c r="D10" s="164"/>
      <c r="E10" s="164"/>
      <c r="F10" s="155">
        <f t="shared" si="6"/>
        <v>0</v>
      </c>
      <c r="G10" s="164"/>
      <c r="H10" s="155" t="str">
        <f t="shared" si="1"/>
        <v/>
      </c>
      <c r="I10" s="277">
        <f t="shared" si="2"/>
        <v>0</v>
      </c>
      <c r="J10" s="164"/>
      <c r="K10" s="164"/>
      <c r="L10" s="164"/>
      <c r="M10" s="164"/>
      <c r="N10" s="278">
        <f t="shared" si="3"/>
        <v>0</v>
      </c>
      <c r="O10" s="278">
        <f t="shared" si="0"/>
        <v>0</v>
      </c>
      <c r="P10" s="279"/>
      <c r="Q10" s="280">
        <f t="shared" si="4"/>
        <v>0</v>
      </c>
      <c r="R10" s="164"/>
      <c r="S10" s="164"/>
      <c r="T10" s="281">
        <f t="shared" si="7"/>
        <v>0</v>
      </c>
      <c r="U10" s="281">
        <f t="shared" si="8"/>
        <v>0</v>
      </c>
      <c r="V10" s="155">
        <f t="shared" si="5"/>
        <v>0</v>
      </c>
      <c r="W10" s="282"/>
      <c r="X10" s="282"/>
      <c r="Y10" s="282"/>
      <c r="Z10" s="282"/>
      <c r="AA10" s="282"/>
      <c r="AB10" s="282"/>
      <c r="AC10" s="282"/>
    </row>
    <row r="11" spans="1:32" x14ac:dyDescent="0.35">
      <c r="B11" s="276" t="s">
        <v>126</v>
      </c>
      <c r="C11" s="164"/>
      <c r="D11" s="164"/>
      <c r="E11" s="164"/>
      <c r="F11" s="155">
        <f t="shared" si="6"/>
        <v>0</v>
      </c>
      <c r="G11" s="164"/>
      <c r="H11" s="155" t="str">
        <f t="shared" si="1"/>
        <v/>
      </c>
      <c r="I11" s="277">
        <f t="shared" si="2"/>
        <v>0</v>
      </c>
      <c r="J11" s="164"/>
      <c r="K11" s="164"/>
      <c r="L11" s="164"/>
      <c r="M11" s="164"/>
      <c r="N11" s="278">
        <f t="shared" si="3"/>
        <v>0</v>
      </c>
      <c r="O11" s="278">
        <f t="shared" si="0"/>
        <v>0</v>
      </c>
      <c r="P11" s="279"/>
      <c r="Q11" s="280">
        <f t="shared" si="4"/>
        <v>0</v>
      </c>
      <c r="R11" s="164"/>
      <c r="S11" s="164"/>
      <c r="T11" s="281">
        <f t="shared" si="7"/>
        <v>0</v>
      </c>
      <c r="U11" s="281">
        <f t="shared" si="8"/>
        <v>0</v>
      </c>
      <c r="V11" s="155">
        <f t="shared" si="5"/>
        <v>0</v>
      </c>
      <c r="W11" s="282"/>
      <c r="X11" s="282"/>
      <c r="Y11" s="282"/>
      <c r="Z11" s="282"/>
      <c r="AA11" s="282"/>
      <c r="AB11" s="282"/>
      <c r="AC11" s="282"/>
    </row>
    <row r="12" spans="1:32" x14ac:dyDescent="0.35">
      <c r="B12" s="283" t="s">
        <v>127</v>
      </c>
      <c r="C12" s="164"/>
      <c r="D12" s="164"/>
      <c r="E12" s="164"/>
      <c r="F12" s="155">
        <f t="shared" si="6"/>
        <v>0</v>
      </c>
      <c r="G12" s="164"/>
      <c r="H12" s="155" t="str">
        <f t="shared" si="1"/>
        <v/>
      </c>
      <c r="I12" s="277">
        <f t="shared" si="2"/>
        <v>0</v>
      </c>
      <c r="J12" s="164"/>
      <c r="K12" s="164"/>
      <c r="L12" s="164"/>
      <c r="M12" s="164"/>
      <c r="N12" s="278">
        <f t="shared" si="3"/>
        <v>0</v>
      </c>
      <c r="O12" s="278">
        <f t="shared" si="0"/>
        <v>0</v>
      </c>
      <c r="P12" s="279"/>
      <c r="Q12" s="280">
        <f t="shared" si="4"/>
        <v>0</v>
      </c>
      <c r="R12" s="164"/>
      <c r="S12" s="164"/>
      <c r="T12" s="281">
        <f t="shared" si="7"/>
        <v>0</v>
      </c>
      <c r="U12" s="281">
        <f t="shared" si="8"/>
        <v>0</v>
      </c>
      <c r="V12" s="155">
        <f t="shared" si="5"/>
        <v>0</v>
      </c>
      <c r="W12" s="282"/>
      <c r="X12" s="282"/>
      <c r="Y12" s="282"/>
      <c r="Z12" s="282"/>
      <c r="AA12" s="282"/>
      <c r="AB12" s="282"/>
      <c r="AC12" s="282"/>
    </row>
    <row r="13" spans="1:32" x14ac:dyDescent="0.35">
      <c r="B13" s="283" t="s">
        <v>128</v>
      </c>
      <c r="C13" s="164"/>
      <c r="D13" s="164"/>
      <c r="E13" s="164"/>
      <c r="F13" s="155">
        <f t="shared" si="6"/>
        <v>0</v>
      </c>
      <c r="G13" s="164"/>
      <c r="H13" s="155" t="str">
        <f t="shared" si="1"/>
        <v/>
      </c>
      <c r="I13" s="277">
        <f t="shared" si="2"/>
        <v>0</v>
      </c>
      <c r="J13" s="164"/>
      <c r="K13" s="164"/>
      <c r="L13" s="164"/>
      <c r="M13" s="164"/>
      <c r="N13" s="278">
        <f t="shared" si="3"/>
        <v>0</v>
      </c>
      <c r="O13" s="278">
        <f t="shared" si="0"/>
        <v>0</v>
      </c>
      <c r="P13" s="279"/>
      <c r="Q13" s="280">
        <f t="shared" si="4"/>
        <v>0</v>
      </c>
      <c r="R13" s="164"/>
      <c r="S13" s="164"/>
      <c r="T13" s="281">
        <f t="shared" si="7"/>
        <v>0</v>
      </c>
      <c r="U13" s="281">
        <f>+T13*I13</f>
        <v>0</v>
      </c>
      <c r="V13" s="155">
        <f t="shared" si="5"/>
        <v>0</v>
      </c>
      <c r="W13" s="282"/>
      <c r="X13" s="282"/>
      <c r="Y13" s="282"/>
      <c r="Z13" s="282"/>
      <c r="AA13" s="282"/>
      <c r="AB13" s="282"/>
      <c r="AC13" s="282"/>
    </row>
    <row r="14" spans="1:32" x14ac:dyDescent="0.35">
      <c r="B14" s="283" t="s">
        <v>129</v>
      </c>
      <c r="C14" s="164"/>
      <c r="D14" s="164"/>
      <c r="E14" s="164"/>
      <c r="F14" s="155">
        <f t="shared" si="6"/>
        <v>0</v>
      </c>
      <c r="G14" s="164"/>
      <c r="H14" s="155" t="str">
        <f t="shared" si="1"/>
        <v/>
      </c>
      <c r="I14" s="277">
        <f t="shared" si="2"/>
        <v>0</v>
      </c>
      <c r="J14" s="164"/>
      <c r="K14" s="164"/>
      <c r="L14" s="164"/>
      <c r="M14" s="164"/>
      <c r="N14" s="278">
        <f t="shared" si="3"/>
        <v>0</v>
      </c>
      <c r="O14" s="278">
        <f t="shared" si="0"/>
        <v>0</v>
      </c>
      <c r="P14" s="284"/>
      <c r="Q14" s="280">
        <f>+P14*N14+(1-P14)*O14</f>
        <v>0</v>
      </c>
      <c r="R14" s="164"/>
      <c r="S14" s="164"/>
      <c r="T14" s="281">
        <f t="shared" si="7"/>
        <v>0</v>
      </c>
      <c r="U14" s="281">
        <f>+T14*I14</f>
        <v>0</v>
      </c>
      <c r="V14" s="155">
        <f t="shared" si="5"/>
        <v>0</v>
      </c>
      <c r="W14" s="282"/>
      <c r="X14" s="282"/>
      <c r="Y14" s="282"/>
      <c r="Z14" s="282"/>
      <c r="AA14" s="282"/>
      <c r="AB14" s="282"/>
      <c r="AC14" s="282"/>
    </row>
    <row r="15" spans="1:32" x14ac:dyDescent="0.35">
      <c r="B15" s="283" t="s">
        <v>130</v>
      </c>
      <c r="C15" s="164"/>
      <c r="D15" s="164"/>
      <c r="E15" s="164"/>
      <c r="F15" s="155">
        <f>+E15/12</f>
        <v>0</v>
      </c>
      <c r="G15" s="164"/>
      <c r="H15" s="155" t="str">
        <f t="shared" si="1"/>
        <v/>
      </c>
      <c r="I15" s="277">
        <f t="shared" si="2"/>
        <v>0</v>
      </c>
      <c r="J15" s="164"/>
      <c r="K15" s="164"/>
      <c r="L15" s="164"/>
      <c r="M15" s="164"/>
      <c r="N15" s="278">
        <f t="shared" si="3"/>
        <v>0</v>
      </c>
      <c r="O15" s="278">
        <f t="shared" si="0"/>
        <v>0</v>
      </c>
      <c r="P15" s="284"/>
      <c r="Q15" s="280">
        <f t="shared" si="4"/>
        <v>0</v>
      </c>
      <c r="R15" s="164"/>
      <c r="S15" s="164"/>
      <c r="T15" s="281">
        <f t="shared" si="7"/>
        <v>0</v>
      </c>
      <c r="U15" s="281">
        <f>+T15*I15</f>
        <v>0</v>
      </c>
      <c r="V15" s="155">
        <f t="shared" si="5"/>
        <v>0</v>
      </c>
      <c r="W15" s="282"/>
      <c r="X15" s="282"/>
      <c r="Y15" s="282"/>
      <c r="Z15" s="282"/>
      <c r="AA15" s="282"/>
      <c r="AB15" s="282"/>
      <c r="AC15" s="282"/>
    </row>
    <row r="16" spans="1:32" x14ac:dyDescent="0.35">
      <c r="B16" s="283" t="s">
        <v>131</v>
      </c>
      <c r="C16" s="164"/>
      <c r="D16" s="164"/>
      <c r="E16" s="164"/>
      <c r="F16" s="155">
        <f t="shared" si="6"/>
        <v>0</v>
      </c>
      <c r="G16" s="164"/>
      <c r="H16" s="155" t="str">
        <f t="shared" si="1"/>
        <v/>
      </c>
      <c r="I16" s="277">
        <f t="shared" si="2"/>
        <v>0</v>
      </c>
      <c r="J16" s="164"/>
      <c r="K16" s="164"/>
      <c r="L16" s="164"/>
      <c r="M16" s="164"/>
      <c r="N16" s="278">
        <f t="shared" si="3"/>
        <v>0</v>
      </c>
      <c r="O16" s="278">
        <f t="shared" si="0"/>
        <v>0</v>
      </c>
      <c r="P16" s="284"/>
      <c r="Q16" s="280">
        <f t="shared" si="4"/>
        <v>0</v>
      </c>
      <c r="R16" s="164"/>
      <c r="S16" s="164"/>
      <c r="T16" s="281">
        <f t="shared" si="7"/>
        <v>0</v>
      </c>
      <c r="U16" s="281">
        <f t="shared" si="8"/>
        <v>0</v>
      </c>
      <c r="V16" s="155">
        <f t="shared" si="5"/>
        <v>0</v>
      </c>
      <c r="W16" s="282"/>
      <c r="X16" s="282"/>
      <c r="Y16" s="282"/>
      <c r="Z16" s="282"/>
      <c r="AA16" s="282"/>
      <c r="AB16" s="282"/>
      <c r="AC16" s="282"/>
    </row>
    <row r="17" spans="2:29" x14ac:dyDescent="0.35">
      <c r="B17" s="283" t="s">
        <v>132</v>
      </c>
      <c r="C17" s="164"/>
      <c r="D17" s="164"/>
      <c r="E17" s="164"/>
      <c r="F17" s="155">
        <f t="shared" si="6"/>
        <v>0</v>
      </c>
      <c r="G17" s="164"/>
      <c r="H17" s="155" t="str">
        <f t="shared" si="1"/>
        <v/>
      </c>
      <c r="I17" s="277">
        <f t="shared" si="2"/>
        <v>0</v>
      </c>
      <c r="J17" s="164"/>
      <c r="K17" s="164"/>
      <c r="L17" s="164"/>
      <c r="M17" s="164"/>
      <c r="N17" s="278">
        <f t="shared" si="3"/>
        <v>0</v>
      </c>
      <c r="O17" s="278">
        <f t="shared" si="0"/>
        <v>0</v>
      </c>
      <c r="P17" s="284"/>
      <c r="Q17" s="280">
        <f t="shared" si="4"/>
        <v>0</v>
      </c>
      <c r="R17" s="164"/>
      <c r="S17" s="164"/>
      <c r="T17" s="281">
        <f t="shared" si="7"/>
        <v>0</v>
      </c>
      <c r="U17" s="281">
        <f t="shared" si="8"/>
        <v>0</v>
      </c>
      <c r="V17" s="155">
        <f t="shared" si="5"/>
        <v>0</v>
      </c>
      <c r="W17" s="282"/>
      <c r="X17" s="282"/>
      <c r="Y17" s="282"/>
      <c r="Z17" s="282"/>
      <c r="AA17" s="282"/>
      <c r="AB17" s="282"/>
      <c r="AC17" s="282"/>
    </row>
    <row r="18" spans="2:29" x14ac:dyDescent="0.35">
      <c r="B18" s="283" t="s">
        <v>133</v>
      </c>
      <c r="C18" s="164"/>
      <c r="D18" s="164"/>
      <c r="E18" s="164"/>
      <c r="F18" s="155">
        <f t="shared" si="6"/>
        <v>0</v>
      </c>
      <c r="G18" s="164"/>
      <c r="H18" s="155" t="str">
        <f t="shared" si="1"/>
        <v/>
      </c>
      <c r="I18" s="277">
        <f t="shared" si="2"/>
        <v>0</v>
      </c>
      <c r="J18" s="164"/>
      <c r="K18" s="164"/>
      <c r="L18" s="164"/>
      <c r="M18" s="164"/>
      <c r="N18" s="278">
        <f t="shared" si="3"/>
        <v>0</v>
      </c>
      <c r="O18" s="278">
        <f t="shared" si="0"/>
        <v>0</v>
      </c>
      <c r="P18" s="284"/>
      <c r="Q18" s="280">
        <f t="shared" si="4"/>
        <v>0</v>
      </c>
      <c r="R18" s="164"/>
      <c r="S18" s="164"/>
      <c r="T18" s="281">
        <f t="shared" si="7"/>
        <v>0</v>
      </c>
      <c r="U18" s="281">
        <f t="shared" si="8"/>
        <v>0</v>
      </c>
      <c r="V18" s="155">
        <f t="shared" si="5"/>
        <v>0</v>
      </c>
      <c r="W18" s="282"/>
      <c r="X18" s="282"/>
      <c r="Y18" s="282"/>
      <c r="Z18" s="282"/>
      <c r="AA18" s="282"/>
      <c r="AB18" s="282"/>
      <c r="AC18" s="282"/>
    </row>
    <row r="19" spans="2:29" x14ac:dyDescent="0.35">
      <c r="B19" s="283" t="s">
        <v>134</v>
      </c>
      <c r="C19" s="164"/>
      <c r="D19" s="164"/>
      <c r="E19" s="164"/>
      <c r="F19" s="155">
        <f t="shared" si="6"/>
        <v>0</v>
      </c>
      <c r="G19" s="164"/>
      <c r="H19" s="155" t="str">
        <f t="shared" si="1"/>
        <v/>
      </c>
      <c r="I19" s="277">
        <f t="shared" si="2"/>
        <v>0</v>
      </c>
      <c r="J19" s="164"/>
      <c r="K19" s="164"/>
      <c r="L19" s="164"/>
      <c r="M19" s="164"/>
      <c r="N19" s="278">
        <f t="shared" si="3"/>
        <v>0</v>
      </c>
      <c r="O19" s="278">
        <f t="shared" si="0"/>
        <v>0</v>
      </c>
      <c r="P19" s="284"/>
      <c r="Q19" s="280">
        <f t="shared" si="4"/>
        <v>0</v>
      </c>
      <c r="R19" s="164"/>
      <c r="S19" s="164"/>
      <c r="T19" s="281">
        <f t="shared" si="7"/>
        <v>0</v>
      </c>
      <c r="U19" s="281">
        <f t="shared" si="8"/>
        <v>0</v>
      </c>
      <c r="V19" s="155">
        <f t="shared" si="5"/>
        <v>0</v>
      </c>
      <c r="W19" s="282"/>
      <c r="X19" s="282"/>
      <c r="Y19" s="282"/>
      <c r="Z19" s="282"/>
      <c r="AA19" s="282"/>
      <c r="AB19" s="282"/>
      <c r="AC19" s="282"/>
    </row>
    <row r="20" spans="2:29" x14ac:dyDescent="0.35">
      <c r="B20" s="283" t="s">
        <v>135</v>
      </c>
      <c r="C20" s="164"/>
      <c r="D20" s="164"/>
      <c r="E20" s="164"/>
      <c r="F20" s="155">
        <f t="shared" si="6"/>
        <v>0</v>
      </c>
      <c r="G20" s="164"/>
      <c r="H20" s="155" t="str">
        <f t="shared" si="1"/>
        <v/>
      </c>
      <c r="I20" s="277">
        <f t="shared" si="2"/>
        <v>0</v>
      </c>
      <c r="J20" s="164"/>
      <c r="K20" s="164"/>
      <c r="L20" s="164"/>
      <c r="M20" s="164"/>
      <c r="N20" s="278">
        <f t="shared" si="3"/>
        <v>0</v>
      </c>
      <c r="O20" s="278">
        <f t="shared" si="0"/>
        <v>0</v>
      </c>
      <c r="P20" s="284"/>
      <c r="Q20" s="280">
        <f t="shared" si="4"/>
        <v>0</v>
      </c>
      <c r="R20" s="164"/>
      <c r="S20" s="164"/>
      <c r="T20" s="281">
        <f t="shared" si="7"/>
        <v>0</v>
      </c>
      <c r="U20" s="281">
        <f t="shared" si="8"/>
        <v>0</v>
      </c>
      <c r="V20" s="155">
        <f t="shared" si="5"/>
        <v>0</v>
      </c>
      <c r="W20" s="282"/>
      <c r="X20" s="282"/>
      <c r="Y20" s="282"/>
      <c r="Z20" s="282"/>
      <c r="AA20" s="282"/>
      <c r="AB20" s="282"/>
      <c r="AC20" s="282"/>
    </row>
    <row r="21" spans="2:29" x14ac:dyDescent="0.35">
      <c r="B21" s="283" t="s">
        <v>136</v>
      </c>
      <c r="C21" s="164"/>
      <c r="D21" s="164"/>
      <c r="E21" s="164"/>
      <c r="F21" s="155">
        <f t="shared" si="6"/>
        <v>0</v>
      </c>
      <c r="G21" s="164"/>
      <c r="H21" s="155" t="str">
        <f t="shared" si="1"/>
        <v/>
      </c>
      <c r="I21" s="277">
        <f t="shared" si="2"/>
        <v>0</v>
      </c>
      <c r="J21" s="164"/>
      <c r="K21" s="164"/>
      <c r="L21" s="164"/>
      <c r="M21" s="164"/>
      <c r="N21" s="278">
        <f t="shared" si="3"/>
        <v>0</v>
      </c>
      <c r="O21" s="278">
        <f t="shared" si="0"/>
        <v>0</v>
      </c>
      <c r="P21" s="284"/>
      <c r="Q21" s="280">
        <f t="shared" si="4"/>
        <v>0</v>
      </c>
      <c r="R21" s="164"/>
      <c r="S21" s="164"/>
      <c r="T21" s="281">
        <f t="shared" si="7"/>
        <v>0</v>
      </c>
      <c r="U21" s="281">
        <f t="shared" si="8"/>
        <v>0</v>
      </c>
      <c r="V21" s="155">
        <f t="shared" si="5"/>
        <v>0</v>
      </c>
      <c r="W21" s="282"/>
      <c r="X21" s="282"/>
      <c r="Y21" s="282"/>
      <c r="Z21" s="282"/>
      <c r="AA21" s="282"/>
      <c r="AB21" s="282"/>
      <c r="AC21" s="282"/>
    </row>
    <row r="22" spans="2:29" x14ac:dyDescent="0.35">
      <c r="B22" s="283" t="s">
        <v>137</v>
      </c>
      <c r="C22" s="164"/>
      <c r="D22" s="164"/>
      <c r="E22" s="164"/>
      <c r="F22" s="155">
        <f t="shared" si="6"/>
        <v>0</v>
      </c>
      <c r="G22" s="164"/>
      <c r="H22" s="155" t="str">
        <f t="shared" si="1"/>
        <v/>
      </c>
      <c r="I22" s="277">
        <f t="shared" si="2"/>
        <v>0</v>
      </c>
      <c r="J22" s="164"/>
      <c r="K22" s="164"/>
      <c r="L22" s="164"/>
      <c r="M22" s="164"/>
      <c r="N22" s="278">
        <f t="shared" si="3"/>
        <v>0</v>
      </c>
      <c r="O22" s="278">
        <f t="shared" si="0"/>
        <v>0</v>
      </c>
      <c r="P22" s="284"/>
      <c r="Q22" s="280">
        <f t="shared" si="4"/>
        <v>0</v>
      </c>
      <c r="R22" s="164"/>
      <c r="S22" s="164"/>
      <c r="T22" s="281">
        <f t="shared" si="7"/>
        <v>0</v>
      </c>
      <c r="U22" s="281">
        <f t="shared" si="8"/>
        <v>0</v>
      </c>
      <c r="V22" s="155">
        <f t="shared" si="5"/>
        <v>0</v>
      </c>
      <c r="W22" s="282"/>
      <c r="X22" s="282"/>
      <c r="Y22" s="282"/>
      <c r="Z22" s="282"/>
      <c r="AA22" s="282"/>
      <c r="AB22" s="282"/>
      <c r="AC22" s="282"/>
    </row>
    <row r="23" spans="2:29" x14ac:dyDescent="0.35">
      <c r="B23" s="283" t="s">
        <v>138</v>
      </c>
      <c r="C23" s="164"/>
      <c r="D23" s="164"/>
      <c r="E23" s="164"/>
      <c r="F23" s="155">
        <f t="shared" si="6"/>
        <v>0</v>
      </c>
      <c r="G23" s="164"/>
      <c r="H23" s="155" t="str">
        <f t="shared" si="1"/>
        <v/>
      </c>
      <c r="I23" s="277">
        <f t="shared" si="2"/>
        <v>0</v>
      </c>
      <c r="J23" s="164"/>
      <c r="K23" s="164"/>
      <c r="L23" s="164"/>
      <c r="M23" s="164"/>
      <c r="N23" s="278">
        <f t="shared" si="3"/>
        <v>0</v>
      </c>
      <c r="O23" s="278">
        <f t="shared" si="0"/>
        <v>0</v>
      </c>
      <c r="P23" s="284"/>
      <c r="Q23" s="280">
        <f t="shared" si="4"/>
        <v>0</v>
      </c>
      <c r="R23" s="164"/>
      <c r="S23" s="164"/>
      <c r="T23" s="281">
        <f t="shared" si="7"/>
        <v>0</v>
      </c>
      <c r="U23" s="281">
        <f t="shared" si="8"/>
        <v>0</v>
      </c>
      <c r="V23" s="155">
        <f t="shared" si="5"/>
        <v>0</v>
      </c>
      <c r="W23" s="282"/>
      <c r="X23" s="282"/>
      <c r="Y23" s="282"/>
      <c r="Z23" s="282"/>
      <c r="AA23" s="282"/>
      <c r="AB23" s="282"/>
      <c r="AC23" s="282"/>
    </row>
    <row r="24" spans="2:29" x14ac:dyDescent="0.35">
      <c r="B24" s="283" t="s">
        <v>139</v>
      </c>
      <c r="C24" s="164"/>
      <c r="D24" s="164"/>
      <c r="E24" s="164"/>
      <c r="F24" s="155">
        <f t="shared" si="6"/>
        <v>0</v>
      </c>
      <c r="G24" s="164"/>
      <c r="H24" s="155" t="str">
        <f t="shared" si="1"/>
        <v/>
      </c>
      <c r="I24" s="277">
        <f t="shared" si="2"/>
        <v>0</v>
      </c>
      <c r="J24" s="164"/>
      <c r="K24" s="164"/>
      <c r="L24" s="164"/>
      <c r="M24" s="164"/>
      <c r="N24" s="278">
        <f t="shared" si="3"/>
        <v>0</v>
      </c>
      <c r="O24" s="278">
        <f t="shared" si="0"/>
        <v>0</v>
      </c>
      <c r="P24" s="284"/>
      <c r="Q24" s="280">
        <f t="shared" si="4"/>
        <v>0</v>
      </c>
      <c r="R24" s="164"/>
      <c r="S24" s="164"/>
      <c r="T24" s="281">
        <f t="shared" si="7"/>
        <v>0</v>
      </c>
      <c r="U24" s="281">
        <f t="shared" si="8"/>
        <v>0</v>
      </c>
      <c r="V24" s="155">
        <f t="shared" si="5"/>
        <v>0</v>
      </c>
      <c r="W24" s="282"/>
      <c r="X24" s="282"/>
      <c r="Y24" s="282"/>
      <c r="Z24" s="282"/>
      <c r="AA24" s="282"/>
      <c r="AB24" s="282"/>
      <c r="AC24" s="282"/>
    </row>
    <row r="25" spans="2:29" x14ac:dyDescent="0.35">
      <c r="B25" s="283" t="s">
        <v>140</v>
      </c>
      <c r="C25" s="164"/>
      <c r="D25" s="164"/>
      <c r="E25" s="164"/>
      <c r="F25" s="155">
        <f t="shared" si="6"/>
        <v>0</v>
      </c>
      <c r="G25" s="164"/>
      <c r="H25" s="155" t="str">
        <f t="shared" si="1"/>
        <v/>
      </c>
      <c r="I25" s="277">
        <f t="shared" si="2"/>
        <v>0</v>
      </c>
      <c r="J25" s="164"/>
      <c r="K25" s="164"/>
      <c r="L25" s="164"/>
      <c r="M25" s="164"/>
      <c r="N25" s="278">
        <f t="shared" si="3"/>
        <v>0</v>
      </c>
      <c r="O25" s="278">
        <f t="shared" si="0"/>
        <v>0</v>
      </c>
      <c r="P25" s="284"/>
      <c r="Q25" s="280">
        <f t="shared" si="4"/>
        <v>0</v>
      </c>
      <c r="R25" s="164"/>
      <c r="S25" s="164"/>
      <c r="T25" s="281">
        <f t="shared" si="7"/>
        <v>0</v>
      </c>
      <c r="U25" s="281">
        <f t="shared" si="8"/>
        <v>0</v>
      </c>
      <c r="V25" s="155">
        <f t="shared" si="5"/>
        <v>0</v>
      </c>
      <c r="W25" s="282"/>
      <c r="X25" s="282"/>
      <c r="Y25" s="282"/>
      <c r="Z25" s="282"/>
      <c r="AA25" s="282"/>
      <c r="AB25" s="282"/>
      <c r="AC25" s="282"/>
    </row>
    <row r="26" spans="2:29" x14ac:dyDescent="0.35">
      <c r="B26" s="283" t="s">
        <v>141</v>
      </c>
      <c r="C26" s="164"/>
      <c r="D26" s="164"/>
      <c r="E26" s="164"/>
      <c r="F26" s="155">
        <f t="shared" si="6"/>
        <v>0</v>
      </c>
      <c r="G26" s="164"/>
      <c r="H26" s="155" t="str">
        <f t="shared" si="1"/>
        <v/>
      </c>
      <c r="I26" s="277">
        <f t="shared" si="2"/>
        <v>0</v>
      </c>
      <c r="J26" s="164"/>
      <c r="K26" s="164"/>
      <c r="L26" s="164"/>
      <c r="M26" s="164"/>
      <c r="N26" s="278">
        <f t="shared" si="3"/>
        <v>0</v>
      </c>
      <c r="O26" s="278">
        <f t="shared" si="0"/>
        <v>0</v>
      </c>
      <c r="P26" s="284"/>
      <c r="Q26" s="280">
        <f t="shared" si="4"/>
        <v>0</v>
      </c>
      <c r="R26" s="164"/>
      <c r="S26" s="164"/>
      <c r="T26" s="281">
        <f t="shared" si="7"/>
        <v>0</v>
      </c>
      <c r="U26" s="281">
        <f t="shared" si="8"/>
        <v>0</v>
      </c>
      <c r="V26" s="155">
        <f t="shared" si="5"/>
        <v>0</v>
      </c>
      <c r="W26" s="282"/>
      <c r="X26" s="282"/>
      <c r="Y26" s="282"/>
      <c r="Z26" s="282"/>
      <c r="AA26" s="282"/>
      <c r="AB26" s="282"/>
      <c r="AC26" s="282"/>
    </row>
    <row r="27" spans="2:29" x14ac:dyDescent="0.35">
      <c r="B27" s="283" t="s">
        <v>142</v>
      </c>
      <c r="C27" s="164"/>
      <c r="D27" s="164"/>
      <c r="E27" s="164"/>
      <c r="F27" s="155">
        <f t="shared" si="6"/>
        <v>0</v>
      </c>
      <c r="G27" s="164"/>
      <c r="H27" s="155" t="str">
        <f t="shared" si="1"/>
        <v/>
      </c>
      <c r="I27" s="277">
        <f t="shared" si="2"/>
        <v>0</v>
      </c>
      <c r="J27" s="164"/>
      <c r="K27" s="164"/>
      <c r="L27" s="164"/>
      <c r="M27" s="164"/>
      <c r="N27" s="278">
        <f t="shared" si="3"/>
        <v>0</v>
      </c>
      <c r="O27" s="278">
        <f t="shared" si="0"/>
        <v>0</v>
      </c>
      <c r="P27" s="284"/>
      <c r="Q27" s="280">
        <f t="shared" si="4"/>
        <v>0</v>
      </c>
      <c r="R27" s="164"/>
      <c r="S27" s="164"/>
      <c r="T27" s="281">
        <f t="shared" si="7"/>
        <v>0</v>
      </c>
      <c r="U27" s="281">
        <f t="shared" si="8"/>
        <v>0</v>
      </c>
      <c r="V27" s="155">
        <f t="shared" si="5"/>
        <v>0</v>
      </c>
      <c r="W27" s="282"/>
      <c r="X27" s="282"/>
      <c r="Y27" s="282"/>
      <c r="Z27" s="282"/>
      <c r="AA27" s="282"/>
      <c r="AB27" s="282"/>
      <c r="AC27" s="282"/>
    </row>
    <row r="28" spans="2:29" x14ac:dyDescent="0.35">
      <c r="B28" s="283" t="s">
        <v>143</v>
      </c>
      <c r="C28" s="164"/>
      <c r="D28" s="164"/>
      <c r="E28" s="164"/>
      <c r="F28" s="155">
        <f t="shared" si="6"/>
        <v>0</v>
      </c>
      <c r="G28" s="164"/>
      <c r="H28" s="155" t="str">
        <f t="shared" si="1"/>
        <v/>
      </c>
      <c r="I28" s="277">
        <f t="shared" si="2"/>
        <v>0</v>
      </c>
      <c r="J28" s="164"/>
      <c r="K28" s="164"/>
      <c r="L28" s="164"/>
      <c r="M28" s="164"/>
      <c r="N28" s="278">
        <f t="shared" si="3"/>
        <v>0</v>
      </c>
      <c r="O28" s="278">
        <f t="shared" si="0"/>
        <v>0</v>
      </c>
      <c r="P28" s="284"/>
      <c r="Q28" s="280">
        <f t="shared" si="4"/>
        <v>0</v>
      </c>
      <c r="R28" s="164"/>
      <c r="S28" s="164"/>
      <c r="T28" s="281">
        <f t="shared" si="7"/>
        <v>0</v>
      </c>
      <c r="U28" s="281">
        <f t="shared" si="8"/>
        <v>0</v>
      </c>
      <c r="V28" s="155">
        <f t="shared" si="5"/>
        <v>0</v>
      </c>
      <c r="W28" s="282"/>
      <c r="X28" s="282"/>
      <c r="Y28" s="282"/>
      <c r="Z28" s="282"/>
      <c r="AA28" s="282"/>
      <c r="AB28" s="282"/>
      <c r="AC28" s="282"/>
    </row>
    <row r="29" spans="2:29" x14ac:dyDescent="0.35">
      <c r="B29" s="283" t="s">
        <v>148</v>
      </c>
      <c r="C29" s="164"/>
      <c r="D29" s="164"/>
      <c r="E29" s="164"/>
      <c r="F29" s="155">
        <f t="shared" si="6"/>
        <v>0</v>
      </c>
      <c r="G29" s="164"/>
      <c r="H29" s="155" t="str">
        <f t="shared" si="1"/>
        <v/>
      </c>
      <c r="I29" s="277">
        <f t="shared" si="2"/>
        <v>0</v>
      </c>
      <c r="J29" s="164"/>
      <c r="K29" s="164"/>
      <c r="L29" s="164"/>
      <c r="M29" s="164"/>
      <c r="N29" s="278">
        <f t="shared" si="3"/>
        <v>0</v>
      </c>
      <c r="O29" s="278">
        <f t="shared" si="0"/>
        <v>0</v>
      </c>
      <c r="P29" s="284"/>
      <c r="Q29" s="280">
        <f t="shared" si="4"/>
        <v>0</v>
      </c>
      <c r="R29" s="164"/>
      <c r="S29" s="164"/>
      <c r="T29" s="281">
        <f t="shared" si="7"/>
        <v>0</v>
      </c>
      <c r="U29" s="281">
        <f t="shared" si="8"/>
        <v>0</v>
      </c>
      <c r="V29" s="155">
        <f t="shared" si="5"/>
        <v>0</v>
      </c>
      <c r="W29" s="282"/>
      <c r="X29" s="282"/>
      <c r="Y29" s="282"/>
      <c r="Z29" s="282"/>
      <c r="AA29" s="282"/>
      <c r="AB29" s="282"/>
      <c r="AC29" s="282"/>
    </row>
    <row r="30" spans="2:29" x14ac:dyDescent="0.35">
      <c r="B30" s="283" t="s">
        <v>149</v>
      </c>
      <c r="C30" s="164"/>
      <c r="D30" s="164"/>
      <c r="E30" s="164"/>
      <c r="F30" s="155">
        <v>0</v>
      </c>
      <c r="G30" s="164"/>
      <c r="H30" s="155" t="str">
        <f t="shared" si="1"/>
        <v/>
      </c>
      <c r="I30" s="277">
        <f t="shared" si="2"/>
        <v>0</v>
      </c>
      <c r="J30" s="164"/>
      <c r="K30" s="164"/>
      <c r="L30" s="164"/>
      <c r="M30" s="164"/>
      <c r="N30" s="278">
        <f t="shared" si="3"/>
        <v>0</v>
      </c>
      <c r="O30" s="278">
        <f t="shared" si="0"/>
        <v>0</v>
      </c>
      <c r="P30" s="284"/>
      <c r="Q30" s="280">
        <f t="shared" si="4"/>
        <v>0</v>
      </c>
      <c r="R30" s="164"/>
      <c r="S30" s="164"/>
      <c r="T30" s="281">
        <f t="shared" si="7"/>
        <v>0</v>
      </c>
      <c r="U30" s="281">
        <f t="shared" si="8"/>
        <v>0</v>
      </c>
      <c r="V30" s="155">
        <f t="shared" si="5"/>
        <v>0</v>
      </c>
      <c r="W30" s="282"/>
      <c r="X30" s="282"/>
      <c r="Y30" s="282"/>
      <c r="Z30" s="282"/>
      <c r="AA30" s="282"/>
      <c r="AB30" s="282"/>
      <c r="AC30" s="282"/>
    </row>
    <row r="31" spans="2:29" x14ac:dyDescent="0.35">
      <c r="B31" s="283" t="s">
        <v>150</v>
      </c>
      <c r="C31" s="164"/>
      <c r="D31" s="164"/>
      <c r="E31" s="164"/>
      <c r="F31" s="155">
        <f t="shared" si="6"/>
        <v>0</v>
      </c>
      <c r="G31" s="164"/>
      <c r="H31" s="155" t="str">
        <f t="shared" si="1"/>
        <v/>
      </c>
      <c r="I31" s="277">
        <f t="shared" si="2"/>
        <v>0</v>
      </c>
      <c r="J31" s="164"/>
      <c r="K31" s="164"/>
      <c r="L31" s="164"/>
      <c r="M31" s="164"/>
      <c r="N31" s="278">
        <f t="shared" si="3"/>
        <v>0</v>
      </c>
      <c r="O31" s="278">
        <f t="shared" si="0"/>
        <v>0</v>
      </c>
      <c r="P31" s="284"/>
      <c r="Q31" s="280">
        <f t="shared" si="4"/>
        <v>0</v>
      </c>
      <c r="R31" s="164"/>
      <c r="S31" s="164"/>
      <c r="T31" s="281">
        <f t="shared" si="7"/>
        <v>0</v>
      </c>
      <c r="U31" s="281">
        <f t="shared" si="8"/>
        <v>0</v>
      </c>
      <c r="V31" s="155">
        <f t="shared" si="5"/>
        <v>0</v>
      </c>
      <c r="W31" s="282"/>
      <c r="X31" s="282"/>
      <c r="Y31" s="282"/>
      <c r="Z31" s="282"/>
      <c r="AA31" s="282"/>
      <c r="AB31" s="282"/>
      <c r="AC31" s="282"/>
    </row>
    <row r="32" spans="2:29" x14ac:dyDescent="0.35">
      <c r="B32" s="283" t="s">
        <v>151</v>
      </c>
      <c r="C32" s="164"/>
      <c r="D32" s="164"/>
      <c r="E32" s="164"/>
      <c r="F32" s="155">
        <f t="shared" si="6"/>
        <v>0</v>
      </c>
      <c r="G32" s="164"/>
      <c r="H32" s="155" t="str">
        <f t="shared" si="1"/>
        <v/>
      </c>
      <c r="I32" s="277">
        <f t="shared" si="2"/>
        <v>0</v>
      </c>
      <c r="J32" s="164"/>
      <c r="K32" s="164"/>
      <c r="L32" s="164"/>
      <c r="M32" s="164"/>
      <c r="N32" s="278">
        <f t="shared" si="3"/>
        <v>0</v>
      </c>
      <c r="O32" s="278">
        <f t="shared" si="0"/>
        <v>0</v>
      </c>
      <c r="P32" s="284"/>
      <c r="Q32" s="280">
        <f t="shared" si="4"/>
        <v>0</v>
      </c>
      <c r="R32" s="164"/>
      <c r="S32" s="164"/>
      <c r="T32" s="281">
        <f t="shared" si="7"/>
        <v>0</v>
      </c>
      <c r="U32" s="281">
        <f t="shared" si="8"/>
        <v>0</v>
      </c>
      <c r="V32" s="155">
        <f t="shared" si="5"/>
        <v>0</v>
      </c>
      <c r="W32" s="282"/>
      <c r="X32" s="282"/>
      <c r="Y32" s="282"/>
      <c r="Z32" s="282"/>
      <c r="AA32" s="282"/>
      <c r="AB32" s="282"/>
      <c r="AC32" s="282"/>
    </row>
    <row r="33" spans="2:29" x14ac:dyDescent="0.35">
      <c r="B33" s="283" t="s">
        <v>152</v>
      </c>
      <c r="C33" s="164"/>
      <c r="D33" s="164"/>
      <c r="E33" s="164"/>
      <c r="F33" s="155">
        <f t="shared" si="6"/>
        <v>0</v>
      </c>
      <c r="G33" s="164"/>
      <c r="H33" s="155" t="str">
        <f t="shared" si="1"/>
        <v/>
      </c>
      <c r="I33" s="277">
        <f t="shared" si="2"/>
        <v>0</v>
      </c>
      <c r="J33" s="164"/>
      <c r="K33" s="164"/>
      <c r="L33" s="164"/>
      <c r="M33" s="164"/>
      <c r="N33" s="278">
        <f t="shared" si="3"/>
        <v>0</v>
      </c>
      <c r="O33" s="278">
        <f t="shared" si="0"/>
        <v>0</v>
      </c>
      <c r="P33" s="284"/>
      <c r="Q33" s="280">
        <f t="shared" si="4"/>
        <v>0</v>
      </c>
      <c r="R33" s="164"/>
      <c r="S33" s="164"/>
      <c r="T33" s="281">
        <f t="shared" si="7"/>
        <v>0</v>
      </c>
      <c r="U33" s="281">
        <f t="shared" si="8"/>
        <v>0</v>
      </c>
      <c r="V33" s="155">
        <f t="shared" si="5"/>
        <v>0</v>
      </c>
      <c r="W33" s="282"/>
      <c r="X33" s="282"/>
      <c r="Y33" s="282"/>
      <c r="Z33" s="282"/>
      <c r="AA33" s="282"/>
      <c r="AB33" s="282"/>
      <c r="AC33" s="282"/>
    </row>
    <row r="34" spans="2:29" x14ac:dyDescent="0.35">
      <c r="B34" s="283" t="s">
        <v>153</v>
      </c>
      <c r="C34" s="164"/>
      <c r="D34" s="164"/>
      <c r="E34" s="164"/>
      <c r="F34" s="155">
        <f t="shared" si="6"/>
        <v>0</v>
      </c>
      <c r="G34" s="164"/>
      <c r="H34" s="155" t="str">
        <f t="shared" si="1"/>
        <v/>
      </c>
      <c r="I34" s="277">
        <f t="shared" si="2"/>
        <v>0</v>
      </c>
      <c r="J34" s="164"/>
      <c r="K34" s="164"/>
      <c r="L34" s="164"/>
      <c r="M34" s="164"/>
      <c r="N34" s="278">
        <f t="shared" si="3"/>
        <v>0</v>
      </c>
      <c r="O34" s="278">
        <f t="shared" si="0"/>
        <v>0</v>
      </c>
      <c r="P34" s="284"/>
      <c r="Q34" s="280">
        <f t="shared" si="4"/>
        <v>0</v>
      </c>
      <c r="R34" s="164"/>
      <c r="S34" s="164"/>
      <c r="T34" s="281">
        <f t="shared" si="7"/>
        <v>0</v>
      </c>
      <c r="U34" s="281">
        <f t="shared" si="8"/>
        <v>0</v>
      </c>
      <c r="V34" s="155">
        <f t="shared" si="5"/>
        <v>0</v>
      </c>
      <c r="W34" s="282"/>
      <c r="X34" s="282"/>
      <c r="Y34" s="282"/>
      <c r="Z34" s="282"/>
      <c r="AA34" s="282"/>
      <c r="AB34" s="282"/>
      <c r="AC34" s="282"/>
    </row>
    <row r="35" spans="2:29" x14ac:dyDescent="0.35">
      <c r="B35" s="283" t="s">
        <v>154</v>
      </c>
      <c r="C35" s="164"/>
      <c r="D35" s="164"/>
      <c r="E35" s="164"/>
      <c r="F35" s="155">
        <f t="shared" si="6"/>
        <v>0</v>
      </c>
      <c r="G35" s="164"/>
      <c r="H35" s="155" t="str">
        <f t="shared" si="1"/>
        <v/>
      </c>
      <c r="I35" s="277">
        <f t="shared" si="2"/>
        <v>0</v>
      </c>
      <c r="J35" s="164"/>
      <c r="K35" s="164"/>
      <c r="L35" s="164"/>
      <c r="M35" s="164"/>
      <c r="N35" s="278">
        <f t="shared" si="3"/>
        <v>0</v>
      </c>
      <c r="O35" s="278">
        <f t="shared" si="0"/>
        <v>0</v>
      </c>
      <c r="P35" s="284"/>
      <c r="Q35" s="280">
        <f t="shared" si="4"/>
        <v>0</v>
      </c>
      <c r="R35" s="164"/>
      <c r="S35" s="164"/>
      <c r="T35" s="281">
        <f t="shared" si="7"/>
        <v>0</v>
      </c>
      <c r="U35" s="281">
        <f t="shared" si="8"/>
        <v>0</v>
      </c>
      <c r="V35" s="155">
        <f t="shared" si="5"/>
        <v>0</v>
      </c>
      <c r="W35" s="282"/>
      <c r="X35" s="282"/>
      <c r="Y35" s="282"/>
      <c r="Z35" s="282"/>
      <c r="AA35" s="282"/>
      <c r="AB35" s="282"/>
      <c r="AC35" s="282"/>
    </row>
    <row r="36" spans="2:29" x14ac:dyDescent="0.35">
      <c r="B36" s="283" t="s">
        <v>155</v>
      </c>
      <c r="C36" s="164"/>
      <c r="D36" s="164"/>
      <c r="E36" s="164"/>
      <c r="F36" s="155">
        <f t="shared" si="6"/>
        <v>0</v>
      </c>
      <c r="G36" s="164"/>
      <c r="H36" s="155" t="str">
        <f t="shared" si="1"/>
        <v/>
      </c>
      <c r="I36" s="277">
        <f t="shared" si="2"/>
        <v>0</v>
      </c>
      <c r="J36" s="164"/>
      <c r="K36" s="164"/>
      <c r="L36" s="164"/>
      <c r="M36" s="164"/>
      <c r="N36" s="278">
        <f t="shared" si="3"/>
        <v>0</v>
      </c>
      <c r="O36" s="278">
        <f t="shared" si="0"/>
        <v>0</v>
      </c>
      <c r="P36" s="284"/>
      <c r="Q36" s="280">
        <f t="shared" si="4"/>
        <v>0</v>
      </c>
      <c r="R36" s="164"/>
      <c r="S36" s="164"/>
      <c r="T36" s="281">
        <f t="shared" si="7"/>
        <v>0</v>
      </c>
      <c r="U36" s="281">
        <f t="shared" si="8"/>
        <v>0</v>
      </c>
      <c r="V36" s="155">
        <f t="shared" si="5"/>
        <v>0</v>
      </c>
      <c r="W36" s="282"/>
      <c r="X36" s="282"/>
      <c r="Y36" s="282"/>
      <c r="Z36" s="282"/>
      <c r="AA36" s="282"/>
      <c r="AB36" s="282"/>
      <c r="AC36" s="282"/>
    </row>
    <row r="37" spans="2:29" x14ac:dyDescent="0.35">
      <c r="B37" s="283" t="s">
        <v>156</v>
      </c>
      <c r="C37" s="164"/>
      <c r="D37" s="164"/>
      <c r="E37" s="164"/>
      <c r="F37" s="155">
        <f t="shared" si="6"/>
        <v>0</v>
      </c>
      <c r="G37" s="164"/>
      <c r="H37" s="155" t="str">
        <f t="shared" si="1"/>
        <v/>
      </c>
      <c r="I37" s="277">
        <f t="shared" si="2"/>
        <v>0</v>
      </c>
      <c r="J37" s="164"/>
      <c r="K37" s="164"/>
      <c r="L37" s="164"/>
      <c r="M37" s="164"/>
      <c r="N37" s="278">
        <f t="shared" si="3"/>
        <v>0</v>
      </c>
      <c r="O37" s="278">
        <f t="shared" si="0"/>
        <v>0</v>
      </c>
      <c r="P37" s="284"/>
      <c r="Q37" s="280">
        <f t="shared" si="4"/>
        <v>0</v>
      </c>
      <c r="R37" s="164"/>
      <c r="S37" s="164"/>
      <c r="T37" s="281">
        <f t="shared" si="7"/>
        <v>0</v>
      </c>
      <c r="U37" s="281">
        <f t="shared" si="8"/>
        <v>0</v>
      </c>
      <c r="V37" s="155">
        <f t="shared" si="5"/>
        <v>0</v>
      </c>
      <c r="W37" s="282"/>
      <c r="X37" s="282"/>
      <c r="Y37" s="282"/>
      <c r="Z37" s="282"/>
      <c r="AA37" s="282"/>
      <c r="AB37" s="282"/>
      <c r="AC37" s="282"/>
    </row>
    <row r="38" spans="2:29" x14ac:dyDescent="0.35">
      <c r="B38" s="283" t="s">
        <v>157</v>
      </c>
      <c r="C38" s="164"/>
      <c r="D38" s="164"/>
      <c r="E38" s="164"/>
      <c r="F38" s="155">
        <f t="shared" si="6"/>
        <v>0</v>
      </c>
      <c r="G38" s="164"/>
      <c r="H38" s="155" t="str">
        <f t="shared" si="1"/>
        <v/>
      </c>
      <c r="I38" s="277">
        <f t="shared" si="2"/>
        <v>0</v>
      </c>
      <c r="J38" s="164"/>
      <c r="K38" s="164"/>
      <c r="L38" s="164"/>
      <c r="M38" s="164"/>
      <c r="N38" s="278">
        <f t="shared" si="3"/>
        <v>0</v>
      </c>
      <c r="O38" s="278">
        <f t="shared" si="0"/>
        <v>0</v>
      </c>
      <c r="P38" s="284"/>
      <c r="Q38" s="280">
        <f t="shared" si="4"/>
        <v>0</v>
      </c>
      <c r="R38" s="164"/>
      <c r="S38" s="164"/>
      <c r="T38" s="281">
        <f t="shared" si="7"/>
        <v>0</v>
      </c>
      <c r="U38" s="281">
        <f t="shared" si="8"/>
        <v>0</v>
      </c>
      <c r="V38" s="155">
        <f t="shared" si="5"/>
        <v>0</v>
      </c>
      <c r="W38" s="282"/>
      <c r="X38" s="282"/>
      <c r="Y38" s="282"/>
      <c r="Z38" s="282"/>
      <c r="AA38" s="282"/>
      <c r="AB38" s="282"/>
      <c r="AC38" s="282"/>
    </row>
    <row r="39" spans="2:29" x14ac:dyDescent="0.35">
      <c r="B39" s="283" t="s">
        <v>158</v>
      </c>
      <c r="C39" s="164"/>
      <c r="D39" s="164"/>
      <c r="E39" s="164"/>
      <c r="F39" s="155">
        <f t="shared" si="6"/>
        <v>0</v>
      </c>
      <c r="G39" s="164"/>
      <c r="H39" s="155" t="str">
        <f t="shared" si="1"/>
        <v/>
      </c>
      <c r="I39" s="277">
        <f t="shared" si="2"/>
        <v>0</v>
      </c>
      <c r="J39" s="164"/>
      <c r="K39" s="164"/>
      <c r="L39" s="164"/>
      <c r="M39" s="164"/>
      <c r="N39" s="278">
        <f t="shared" si="3"/>
        <v>0</v>
      </c>
      <c r="O39" s="278">
        <f t="shared" si="0"/>
        <v>0</v>
      </c>
      <c r="P39" s="284"/>
      <c r="Q39" s="280">
        <f t="shared" si="4"/>
        <v>0</v>
      </c>
      <c r="R39" s="164"/>
      <c r="S39" s="164"/>
      <c r="T39" s="281">
        <f t="shared" si="7"/>
        <v>0</v>
      </c>
      <c r="U39" s="281">
        <f t="shared" si="8"/>
        <v>0</v>
      </c>
      <c r="V39" s="155">
        <f t="shared" si="5"/>
        <v>0</v>
      </c>
      <c r="W39" s="282"/>
      <c r="X39" s="282"/>
      <c r="Y39" s="282"/>
      <c r="Z39" s="282"/>
      <c r="AA39" s="282"/>
      <c r="AB39" s="282"/>
      <c r="AC39" s="282"/>
    </row>
    <row r="40" spans="2:29" x14ac:dyDescent="0.35">
      <c r="B40" s="283" t="s">
        <v>159</v>
      </c>
      <c r="C40" s="164"/>
      <c r="D40" s="164"/>
      <c r="E40" s="164"/>
      <c r="F40" s="155">
        <f t="shared" si="6"/>
        <v>0</v>
      </c>
      <c r="G40" s="164"/>
      <c r="H40" s="155" t="str">
        <f t="shared" si="1"/>
        <v/>
      </c>
      <c r="I40" s="277">
        <f t="shared" si="2"/>
        <v>0</v>
      </c>
      <c r="J40" s="164"/>
      <c r="K40" s="164"/>
      <c r="L40" s="164"/>
      <c r="M40" s="164"/>
      <c r="N40" s="278">
        <f t="shared" si="3"/>
        <v>0</v>
      </c>
      <c r="O40" s="278">
        <f t="shared" si="0"/>
        <v>0</v>
      </c>
      <c r="P40" s="284"/>
      <c r="Q40" s="280">
        <f t="shared" si="4"/>
        <v>0</v>
      </c>
      <c r="R40" s="164"/>
      <c r="S40" s="164"/>
      <c r="T40" s="281">
        <f t="shared" si="7"/>
        <v>0</v>
      </c>
      <c r="U40" s="281">
        <f t="shared" si="8"/>
        <v>0</v>
      </c>
      <c r="V40" s="155">
        <f t="shared" si="5"/>
        <v>0</v>
      </c>
      <c r="W40" s="282"/>
      <c r="X40" s="282"/>
      <c r="Y40" s="282"/>
      <c r="Z40" s="282"/>
      <c r="AA40" s="282"/>
      <c r="AB40" s="282"/>
      <c r="AC40" s="282"/>
    </row>
    <row r="41" spans="2:29" x14ac:dyDescent="0.35">
      <c r="B41" s="283" t="s">
        <v>160</v>
      </c>
      <c r="C41" s="164"/>
      <c r="D41" s="164"/>
      <c r="E41" s="164"/>
      <c r="F41" s="155">
        <f t="shared" si="6"/>
        <v>0</v>
      </c>
      <c r="G41" s="164"/>
      <c r="H41" s="155" t="str">
        <f t="shared" si="1"/>
        <v/>
      </c>
      <c r="I41" s="277">
        <f t="shared" si="2"/>
        <v>0</v>
      </c>
      <c r="J41" s="164"/>
      <c r="K41" s="164"/>
      <c r="L41" s="164"/>
      <c r="M41" s="164"/>
      <c r="N41" s="278">
        <f t="shared" si="3"/>
        <v>0</v>
      </c>
      <c r="O41" s="278">
        <f t="shared" si="0"/>
        <v>0</v>
      </c>
      <c r="P41" s="284"/>
      <c r="Q41" s="280">
        <f t="shared" si="4"/>
        <v>0</v>
      </c>
      <c r="R41" s="164"/>
      <c r="S41" s="164"/>
      <c r="T41" s="281">
        <f t="shared" si="7"/>
        <v>0</v>
      </c>
      <c r="U41" s="281">
        <f t="shared" si="8"/>
        <v>0</v>
      </c>
      <c r="V41" s="155">
        <f t="shared" si="5"/>
        <v>0</v>
      </c>
      <c r="W41" s="282"/>
      <c r="X41" s="282"/>
      <c r="Y41" s="282"/>
      <c r="Z41" s="282"/>
      <c r="AA41" s="282"/>
      <c r="AB41" s="282"/>
      <c r="AC41" s="282"/>
    </row>
    <row r="42" spans="2:29" x14ac:dyDescent="0.35">
      <c r="B42" s="283" t="s">
        <v>161</v>
      </c>
      <c r="C42" s="164"/>
      <c r="D42" s="164"/>
      <c r="E42" s="164"/>
      <c r="F42" s="155">
        <f t="shared" si="6"/>
        <v>0</v>
      </c>
      <c r="G42" s="164"/>
      <c r="H42" s="155" t="str">
        <f t="shared" si="1"/>
        <v/>
      </c>
      <c r="I42" s="277">
        <f t="shared" si="2"/>
        <v>0</v>
      </c>
      <c r="J42" s="164"/>
      <c r="K42" s="164"/>
      <c r="L42" s="164"/>
      <c r="M42" s="164"/>
      <c r="N42" s="278">
        <f t="shared" si="3"/>
        <v>0</v>
      </c>
      <c r="O42" s="278">
        <f t="shared" si="0"/>
        <v>0</v>
      </c>
      <c r="P42" s="284"/>
      <c r="Q42" s="280">
        <f t="shared" si="4"/>
        <v>0</v>
      </c>
      <c r="R42" s="164"/>
      <c r="S42" s="164"/>
      <c r="T42" s="281">
        <f t="shared" si="7"/>
        <v>0</v>
      </c>
      <c r="U42" s="281">
        <f t="shared" si="8"/>
        <v>0</v>
      </c>
      <c r="V42" s="155">
        <f t="shared" si="5"/>
        <v>0</v>
      </c>
      <c r="W42" s="282"/>
      <c r="X42" s="282"/>
      <c r="Y42" s="282"/>
      <c r="Z42" s="282"/>
      <c r="AA42" s="282"/>
      <c r="AB42" s="282"/>
      <c r="AC42" s="282"/>
    </row>
    <row r="43" spans="2:29" x14ac:dyDescent="0.35">
      <c r="B43" s="283" t="s">
        <v>162</v>
      </c>
      <c r="C43" s="164"/>
      <c r="D43" s="164"/>
      <c r="E43" s="164"/>
      <c r="F43" s="155">
        <f t="shared" si="6"/>
        <v>0</v>
      </c>
      <c r="G43" s="164"/>
      <c r="H43" s="155" t="str">
        <f t="shared" si="1"/>
        <v/>
      </c>
      <c r="I43" s="277">
        <f t="shared" si="2"/>
        <v>0</v>
      </c>
      <c r="J43" s="164"/>
      <c r="K43" s="164"/>
      <c r="L43" s="164"/>
      <c r="M43" s="164"/>
      <c r="N43" s="278">
        <f t="shared" si="3"/>
        <v>0</v>
      </c>
      <c r="O43" s="278">
        <f t="shared" si="0"/>
        <v>0</v>
      </c>
      <c r="P43" s="284"/>
      <c r="Q43" s="280">
        <f t="shared" si="4"/>
        <v>0</v>
      </c>
      <c r="R43" s="164"/>
      <c r="S43" s="164"/>
      <c r="T43" s="281">
        <f t="shared" si="7"/>
        <v>0</v>
      </c>
      <c r="U43" s="281">
        <f t="shared" si="8"/>
        <v>0</v>
      </c>
      <c r="V43" s="155">
        <f t="shared" si="5"/>
        <v>0</v>
      </c>
      <c r="W43" s="282"/>
      <c r="X43" s="282"/>
      <c r="Y43" s="282"/>
      <c r="Z43" s="282"/>
      <c r="AA43" s="282"/>
      <c r="AB43" s="282"/>
      <c r="AC43" s="282"/>
    </row>
    <row r="44" spans="2:29" x14ac:dyDescent="0.35">
      <c r="B44" s="283" t="s">
        <v>163</v>
      </c>
      <c r="C44" s="164"/>
      <c r="D44" s="164"/>
      <c r="E44" s="164"/>
      <c r="F44" s="155">
        <f t="shared" si="6"/>
        <v>0</v>
      </c>
      <c r="G44" s="164"/>
      <c r="H44" s="155" t="str">
        <f t="shared" si="1"/>
        <v/>
      </c>
      <c r="I44" s="277">
        <f t="shared" si="2"/>
        <v>0</v>
      </c>
      <c r="J44" s="164"/>
      <c r="K44" s="164"/>
      <c r="L44" s="164"/>
      <c r="M44" s="164"/>
      <c r="N44" s="278">
        <f t="shared" si="3"/>
        <v>0</v>
      </c>
      <c r="O44" s="278">
        <f t="shared" si="0"/>
        <v>0</v>
      </c>
      <c r="P44" s="284"/>
      <c r="Q44" s="280">
        <f t="shared" si="4"/>
        <v>0</v>
      </c>
      <c r="R44" s="164"/>
      <c r="S44" s="164"/>
      <c r="T44" s="281">
        <f t="shared" si="7"/>
        <v>0</v>
      </c>
      <c r="U44" s="281">
        <f t="shared" si="8"/>
        <v>0</v>
      </c>
      <c r="V44" s="155">
        <f t="shared" si="5"/>
        <v>0</v>
      </c>
      <c r="W44" s="282"/>
      <c r="X44" s="282"/>
      <c r="Y44" s="282"/>
      <c r="Z44" s="282"/>
      <c r="AA44" s="282"/>
      <c r="AB44" s="282"/>
      <c r="AC44" s="282"/>
    </row>
    <row r="45" spans="2:29" x14ac:dyDescent="0.35">
      <c r="B45" s="283" t="s">
        <v>164</v>
      </c>
      <c r="C45" s="164"/>
      <c r="D45" s="164"/>
      <c r="E45" s="164"/>
      <c r="F45" s="155">
        <f t="shared" si="6"/>
        <v>0</v>
      </c>
      <c r="G45" s="164"/>
      <c r="H45" s="155" t="str">
        <f t="shared" si="1"/>
        <v/>
      </c>
      <c r="I45" s="277">
        <f t="shared" si="2"/>
        <v>0</v>
      </c>
      <c r="J45" s="164"/>
      <c r="K45" s="164"/>
      <c r="L45" s="164"/>
      <c r="M45" s="164"/>
      <c r="N45" s="278">
        <f t="shared" si="3"/>
        <v>0</v>
      </c>
      <c r="O45" s="278">
        <f t="shared" si="0"/>
        <v>0</v>
      </c>
      <c r="P45" s="284"/>
      <c r="Q45" s="280">
        <f t="shared" si="4"/>
        <v>0</v>
      </c>
      <c r="R45" s="164"/>
      <c r="S45" s="164"/>
      <c r="T45" s="281">
        <f t="shared" si="7"/>
        <v>0</v>
      </c>
      <c r="U45" s="281">
        <f t="shared" si="8"/>
        <v>0</v>
      </c>
      <c r="V45" s="155">
        <f t="shared" si="5"/>
        <v>0</v>
      </c>
      <c r="W45" s="282"/>
      <c r="X45" s="282"/>
      <c r="Y45" s="282"/>
      <c r="Z45" s="282"/>
      <c r="AA45" s="282"/>
      <c r="AB45" s="282"/>
      <c r="AC45" s="282"/>
    </row>
    <row r="46" spans="2:29" x14ac:dyDescent="0.35">
      <c r="B46" s="283" t="s">
        <v>165</v>
      </c>
      <c r="C46" s="164"/>
      <c r="D46" s="164"/>
      <c r="E46" s="164"/>
      <c r="F46" s="155">
        <f t="shared" si="6"/>
        <v>0</v>
      </c>
      <c r="G46" s="164"/>
      <c r="H46" s="155" t="str">
        <f t="shared" si="1"/>
        <v/>
      </c>
      <c r="I46" s="277">
        <f t="shared" si="2"/>
        <v>0</v>
      </c>
      <c r="J46" s="164"/>
      <c r="K46" s="164"/>
      <c r="L46" s="164"/>
      <c r="M46" s="164"/>
      <c r="N46" s="278">
        <f t="shared" si="3"/>
        <v>0</v>
      </c>
      <c r="O46" s="278">
        <f t="shared" si="0"/>
        <v>0</v>
      </c>
      <c r="P46" s="284"/>
      <c r="Q46" s="280">
        <f t="shared" si="4"/>
        <v>0</v>
      </c>
      <c r="R46" s="164"/>
      <c r="S46" s="164"/>
      <c r="T46" s="281">
        <f t="shared" si="7"/>
        <v>0</v>
      </c>
      <c r="U46" s="281">
        <f t="shared" si="8"/>
        <v>0</v>
      </c>
      <c r="V46" s="155">
        <f t="shared" si="5"/>
        <v>0</v>
      </c>
      <c r="W46" s="282"/>
      <c r="X46" s="282"/>
      <c r="Y46" s="282"/>
      <c r="Z46" s="282"/>
      <c r="AA46" s="282"/>
      <c r="AB46" s="282"/>
      <c r="AC46" s="282"/>
    </row>
    <row r="47" spans="2:29" x14ac:dyDescent="0.35">
      <c r="B47" s="283" t="s">
        <v>166</v>
      </c>
      <c r="C47" s="164"/>
      <c r="D47" s="164"/>
      <c r="E47" s="164"/>
      <c r="F47" s="155">
        <f t="shared" si="6"/>
        <v>0</v>
      </c>
      <c r="G47" s="164"/>
      <c r="H47" s="155" t="str">
        <f t="shared" si="1"/>
        <v/>
      </c>
      <c r="I47" s="277">
        <f t="shared" si="2"/>
        <v>0</v>
      </c>
      <c r="J47" s="164"/>
      <c r="K47" s="164"/>
      <c r="L47" s="164"/>
      <c r="M47" s="164"/>
      <c r="N47" s="278">
        <f t="shared" si="3"/>
        <v>0</v>
      </c>
      <c r="O47" s="278">
        <f t="shared" si="0"/>
        <v>0</v>
      </c>
      <c r="P47" s="284"/>
      <c r="Q47" s="280">
        <f t="shared" si="4"/>
        <v>0</v>
      </c>
      <c r="R47" s="164"/>
      <c r="S47" s="164"/>
      <c r="T47" s="281">
        <f t="shared" si="7"/>
        <v>0</v>
      </c>
      <c r="U47" s="281">
        <f t="shared" si="8"/>
        <v>0</v>
      </c>
      <c r="V47" s="155">
        <f t="shared" si="5"/>
        <v>0</v>
      </c>
      <c r="W47" s="282"/>
      <c r="X47" s="282"/>
      <c r="Y47" s="282"/>
      <c r="Z47" s="282"/>
      <c r="AA47" s="282"/>
      <c r="AB47" s="282"/>
      <c r="AC47" s="282"/>
    </row>
    <row r="48" spans="2:29" x14ac:dyDescent="0.35">
      <c r="B48" s="283" t="s">
        <v>167</v>
      </c>
      <c r="C48" s="164"/>
      <c r="D48" s="164"/>
      <c r="E48" s="164"/>
      <c r="F48" s="155">
        <f t="shared" si="6"/>
        <v>0</v>
      </c>
      <c r="G48" s="164"/>
      <c r="H48" s="155" t="str">
        <f t="shared" si="1"/>
        <v/>
      </c>
      <c r="I48" s="277">
        <f t="shared" si="2"/>
        <v>0</v>
      </c>
      <c r="J48" s="164"/>
      <c r="K48" s="164"/>
      <c r="L48" s="164"/>
      <c r="M48" s="164"/>
      <c r="N48" s="278">
        <f t="shared" si="3"/>
        <v>0</v>
      </c>
      <c r="O48" s="278">
        <f t="shared" si="0"/>
        <v>0</v>
      </c>
      <c r="P48" s="284"/>
      <c r="Q48" s="280">
        <f t="shared" si="4"/>
        <v>0</v>
      </c>
      <c r="R48" s="164"/>
      <c r="S48" s="164"/>
      <c r="T48" s="281">
        <f t="shared" si="7"/>
        <v>0</v>
      </c>
      <c r="U48" s="281">
        <f t="shared" si="8"/>
        <v>0</v>
      </c>
      <c r="V48" s="155">
        <f t="shared" si="5"/>
        <v>0</v>
      </c>
      <c r="W48" s="282"/>
      <c r="X48" s="282"/>
      <c r="Y48" s="282"/>
      <c r="Z48" s="282"/>
      <c r="AA48" s="282"/>
      <c r="AB48" s="282"/>
      <c r="AC48" s="282"/>
    </row>
    <row r="49" spans="2:29" x14ac:dyDescent="0.35">
      <c r="B49" s="283" t="s">
        <v>168</v>
      </c>
      <c r="C49" s="164"/>
      <c r="D49" s="164"/>
      <c r="E49" s="164"/>
      <c r="F49" s="155">
        <f t="shared" si="6"/>
        <v>0</v>
      </c>
      <c r="G49" s="164"/>
      <c r="H49" s="155" t="str">
        <f t="shared" si="1"/>
        <v/>
      </c>
      <c r="I49" s="277">
        <f t="shared" si="2"/>
        <v>0</v>
      </c>
      <c r="J49" s="164"/>
      <c r="K49" s="164"/>
      <c r="L49" s="164"/>
      <c r="M49" s="164"/>
      <c r="N49" s="278">
        <f t="shared" si="3"/>
        <v>0</v>
      </c>
      <c r="O49" s="278">
        <f t="shared" si="0"/>
        <v>0</v>
      </c>
      <c r="P49" s="284"/>
      <c r="Q49" s="280">
        <f t="shared" si="4"/>
        <v>0</v>
      </c>
      <c r="R49" s="164"/>
      <c r="S49" s="164"/>
      <c r="T49" s="281">
        <f t="shared" si="7"/>
        <v>0</v>
      </c>
      <c r="U49" s="281">
        <f t="shared" si="8"/>
        <v>0</v>
      </c>
      <c r="V49" s="155">
        <f t="shared" si="5"/>
        <v>0</v>
      </c>
      <c r="W49" s="282"/>
      <c r="X49" s="282"/>
      <c r="Y49" s="282"/>
      <c r="Z49" s="282"/>
      <c r="AA49" s="282"/>
      <c r="AB49" s="282"/>
      <c r="AC49" s="282"/>
    </row>
    <row r="50" spans="2:29" x14ac:dyDescent="0.35">
      <c r="B50" s="283" t="s">
        <v>169</v>
      </c>
      <c r="C50" s="164"/>
      <c r="D50" s="164"/>
      <c r="E50" s="164"/>
      <c r="F50" s="155">
        <f t="shared" si="6"/>
        <v>0</v>
      </c>
      <c r="G50" s="164"/>
      <c r="H50" s="155" t="str">
        <f t="shared" si="1"/>
        <v/>
      </c>
      <c r="I50" s="277">
        <f t="shared" si="2"/>
        <v>0</v>
      </c>
      <c r="J50" s="164"/>
      <c r="K50" s="164"/>
      <c r="L50" s="164"/>
      <c r="M50" s="164"/>
      <c r="N50" s="278">
        <f t="shared" si="3"/>
        <v>0</v>
      </c>
      <c r="O50" s="278">
        <f t="shared" si="0"/>
        <v>0</v>
      </c>
      <c r="P50" s="284"/>
      <c r="Q50" s="280">
        <f t="shared" si="4"/>
        <v>0</v>
      </c>
      <c r="R50" s="164"/>
      <c r="S50" s="164"/>
      <c r="T50" s="281">
        <f t="shared" si="7"/>
        <v>0</v>
      </c>
      <c r="U50" s="281">
        <f t="shared" si="8"/>
        <v>0</v>
      </c>
      <c r="V50" s="155">
        <f t="shared" si="5"/>
        <v>0</v>
      </c>
      <c r="W50" s="282"/>
      <c r="X50" s="282"/>
      <c r="Y50" s="282"/>
      <c r="Z50" s="282"/>
      <c r="AA50" s="282"/>
      <c r="AB50" s="282"/>
      <c r="AC50" s="282"/>
    </row>
    <row r="51" spans="2:29" x14ac:dyDescent="0.35">
      <c r="B51" s="283" t="s">
        <v>170</v>
      </c>
      <c r="C51" s="164"/>
      <c r="D51" s="164"/>
      <c r="E51" s="164"/>
      <c r="F51" s="155">
        <f t="shared" si="6"/>
        <v>0</v>
      </c>
      <c r="G51" s="164"/>
      <c r="H51" s="155" t="str">
        <f t="shared" si="1"/>
        <v/>
      </c>
      <c r="I51" s="277">
        <f t="shared" si="2"/>
        <v>0</v>
      </c>
      <c r="J51" s="164"/>
      <c r="K51" s="164"/>
      <c r="L51" s="164"/>
      <c r="M51" s="164"/>
      <c r="N51" s="278">
        <f t="shared" si="3"/>
        <v>0</v>
      </c>
      <c r="O51" s="278">
        <f t="shared" si="0"/>
        <v>0</v>
      </c>
      <c r="P51" s="284"/>
      <c r="Q51" s="280">
        <f t="shared" si="4"/>
        <v>0</v>
      </c>
      <c r="R51" s="164"/>
      <c r="S51" s="164"/>
      <c r="T51" s="281">
        <f t="shared" si="7"/>
        <v>0</v>
      </c>
      <c r="U51" s="281">
        <f t="shared" si="8"/>
        <v>0</v>
      </c>
      <c r="V51" s="155">
        <f t="shared" si="5"/>
        <v>0</v>
      </c>
      <c r="W51" s="282"/>
      <c r="X51" s="282"/>
      <c r="Y51" s="282"/>
      <c r="Z51" s="282"/>
      <c r="AA51" s="282"/>
      <c r="AB51" s="282"/>
      <c r="AC51" s="282"/>
    </row>
    <row r="52" spans="2:29" x14ac:dyDescent="0.35">
      <c r="B52" s="283" t="s">
        <v>171</v>
      </c>
      <c r="C52" s="164"/>
      <c r="D52" s="164"/>
      <c r="E52" s="164"/>
      <c r="F52" s="155">
        <f t="shared" si="6"/>
        <v>0</v>
      </c>
      <c r="G52" s="164"/>
      <c r="H52" s="155" t="str">
        <f t="shared" si="1"/>
        <v/>
      </c>
      <c r="I52" s="277">
        <f t="shared" si="2"/>
        <v>0</v>
      </c>
      <c r="J52" s="164"/>
      <c r="K52" s="164"/>
      <c r="L52" s="164"/>
      <c r="M52" s="164"/>
      <c r="N52" s="278">
        <f t="shared" si="3"/>
        <v>0</v>
      </c>
      <c r="O52" s="278">
        <f t="shared" si="0"/>
        <v>0</v>
      </c>
      <c r="P52" s="284"/>
      <c r="Q52" s="280">
        <f t="shared" si="4"/>
        <v>0</v>
      </c>
      <c r="R52" s="164"/>
      <c r="S52" s="164"/>
      <c r="T52" s="281">
        <f t="shared" si="7"/>
        <v>0</v>
      </c>
      <c r="U52" s="281">
        <f t="shared" si="8"/>
        <v>0</v>
      </c>
      <c r="V52" s="155">
        <f t="shared" si="5"/>
        <v>0</v>
      </c>
      <c r="W52" s="282"/>
      <c r="X52" s="282"/>
      <c r="Y52" s="282"/>
      <c r="Z52" s="282"/>
      <c r="AA52" s="282"/>
      <c r="AB52" s="282"/>
      <c r="AC52" s="282"/>
    </row>
    <row r="53" spans="2:29" x14ac:dyDescent="0.35">
      <c r="B53" s="283" t="s">
        <v>172</v>
      </c>
      <c r="C53" s="164"/>
      <c r="D53" s="164"/>
      <c r="E53" s="164"/>
      <c r="F53" s="155">
        <f t="shared" si="6"/>
        <v>0</v>
      </c>
      <c r="G53" s="164"/>
      <c r="H53" s="155" t="str">
        <f t="shared" si="1"/>
        <v/>
      </c>
      <c r="I53" s="277">
        <f t="shared" si="2"/>
        <v>0</v>
      </c>
      <c r="J53" s="164"/>
      <c r="K53" s="164"/>
      <c r="L53" s="164"/>
      <c r="M53" s="164"/>
      <c r="N53" s="278">
        <f t="shared" si="3"/>
        <v>0</v>
      </c>
      <c r="O53" s="278">
        <f t="shared" si="0"/>
        <v>0</v>
      </c>
      <c r="P53" s="284"/>
      <c r="Q53" s="280">
        <f t="shared" si="4"/>
        <v>0</v>
      </c>
      <c r="R53" s="164"/>
      <c r="S53" s="164"/>
      <c r="T53" s="281">
        <f t="shared" si="7"/>
        <v>0</v>
      </c>
      <c r="U53" s="281">
        <f t="shared" si="8"/>
        <v>0</v>
      </c>
      <c r="V53" s="155">
        <f t="shared" si="5"/>
        <v>0</v>
      </c>
      <c r="W53" s="282"/>
      <c r="X53" s="282"/>
      <c r="Y53" s="282"/>
      <c r="Z53" s="282"/>
      <c r="AA53" s="282"/>
      <c r="AB53" s="282"/>
      <c r="AC53" s="282"/>
    </row>
    <row r="54" spans="2:29" x14ac:dyDescent="0.35">
      <c r="B54" s="283" t="s">
        <v>173</v>
      </c>
      <c r="C54" s="164"/>
      <c r="D54" s="164"/>
      <c r="E54" s="164"/>
      <c r="F54" s="155">
        <f t="shared" si="6"/>
        <v>0</v>
      </c>
      <c r="G54" s="164"/>
      <c r="H54" s="155" t="str">
        <f t="shared" si="1"/>
        <v/>
      </c>
      <c r="I54" s="277">
        <f t="shared" si="2"/>
        <v>0</v>
      </c>
      <c r="J54" s="164"/>
      <c r="K54" s="164"/>
      <c r="L54" s="164"/>
      <c r="M54" s="164"/>
      <c r="N54" s="278">
        <f t="shared" si="3"/>
        <v>0</v>
      </c>
      <c r="O54" s="278">
        <f t="shared" si="0"/>
        <v>0</v>
      </c>
      <c r="P54" s="284"/>
      <c r="Q54" s="280">
        <f t="shared" si="4"/>
        <v>0</v>
      </c>
      <c r="R54" s="164"/>
      <c r="S54" s="164"/>
      <c r="T54" s="281">
        <f t="shared" si="7"/>
        <v>0</v>
      </c>
      <c r="U54" s="281">
        <f t="shared" si="8"/>
        <v>0</v>
      </c>
      <c r="V54" s="155">
        <f t="shared" si="5"/>
        <v>0</v>
      </c>
      <c r="W54" s="282"/>
      <c r="X54" s="282"/>
      <c r="Y54" s="282"/>
      <c r="Z54" s="282"/>
      <c r="AA54" s="282"/>
      <c r="AB54" s="282"/>
      <c r="AC54" s="282"/>
    </row>
    <row r="55" spans="2:29" x14ac:dyDescent="0.35">
      <c r="B55" s="283" t="s">
        <v>174</v>
      </c>
      <c r="C55" s="164"/>
      <c r="D55" s="164"/>
      <c r="E55" s="164"/>
      <c r="F55" s="155">
        <f t="shared" si="6"/>
        <v>0</v>
      </c>
      <c r="G55" s="164"/>
      <c r="H55" s="155" t="str">
        <f t="shared" si="1"/>
        <v/>
      </c>
      <c r="I55" s="277">
        <f t="shared" si="2"/>
        <v>0</v>
      </c>
      <c r="J55" s="164"/>
      <c r="K55" s="164"/>
      <c r="L55" s="164"/>
      <c r="M55" s="164"/>
      <c r="N55" s="278">
        <f t="shared" si="3"/>
        <v>0</v>
      </c>
      <c r="O55" s="278">
        <f t="shared" si="0"/>
        <v>0</v>
      </c>
      <c r="P55" s="284"/>
      <c r="Q55" s="280">
        <f t="shared" si="4"/>
        <v>0</v>
      </c>
      <c r="R55" s="164"/>
      <c r="S55" s="164"/>
      <c r="T55" s="281">
        <f t="shared" si="7"/>
        <v>0</v>
      </c>
      <c r="U55" s="281">
        <f t="shared" si="8"/>
        <v>0</v>
      </c>
      <c r="V55" s="155">
        <f t="shared" si="5"/>
        <v>0</v>
      </c>
      <c r="W55" s="282"/>
      <c r="X55" s="282"/>
      <c r="Y55" s="282"/>
      <c r="Z55" s="282"/>
      <c r="AA55" s="282"/>
      <c r="AB55" s="282"/>
      <c r="AC55" s="282"/>
    </row>
    <row r="56" spans="2:29" x14ac:dyDescent="0.35">
      <c r="B56" s="283" t="s">
        <v>175</v>
      </c>
      <c r="C56" s="164"/>
      <c r="D56" s="164"/>
      <c r="E56" s="164"/>
      <c r="F56" s="155">
        <f t="shared" si="6"/>
        <v>0</v>
      </c>
      <c r="G56" s="164"/>
      <c r="H56" s="155" t="str">
        <f t="shared" si="1"/>
        <v/>
      </c>
      <c r="I56" s="277">
        <f t="shared" si="2"/>
        <v>0</v>
      </c>
      <c r="J56" s="164"/>
      <c r="K56" s="164"/>
      <c r="L56" s="164"/>
      <c r="M56" s="164"/>
      <c r="N56" s="278">
        <f t="shared" si="3"/>
        <v>0</v>
      </c>
      <c r="O56" s="278">
        <f t="shared" si="0"/>
        <v>0</v>
      </c>
      <c r="P56" s="284"/>
      <c r="Q56" s="280">
        <f t="shared" si="4"/>
        <v>0</v>
      </c>
      <c r="R56" s="164"/>
      <c r="S56" s="164"/>
      <c r="T56" s="281">
        <f t="shared" si="7"/>
        <v>0</v>
      </c>
      <c r="U56" s="281">
        <f t="shared" si="8"/>
        <v>0</v>
      </c>
      <c r="V56" s="155">
        <f t="shared" si="5"/>
        <v>0</v>
      </c>
      <c r="W56" s="282"/>
      <c r="X56" s="282"/>
      <c r="Y56" s="282"/>
      <c r="Z56" s="282"/>
      <c r="AA56" s="282"/>
      <c r="AB56" s="282"/>
      <c r="AC56" s="282"/>
    </row>
    <row r="57" spans="2:29" x14ac:dyDescent="0.35">
      <c r="B57" s="283" t="s">
        <v>176</v>
      </c>
      <c r="C57" s="164"/>
      <c r="D57" s="164"/>
      <c r="E57" s="164"/>
      <c r="F57" s="155">
        <f t="shared" si="6"/>
        <v>0</v>
      </c>
      <c r="G57" s="164"/>
      <c r="H57" s="155" t="str">
        <f t="shared" si="1"/>
        <v/>
      </c>
      <c r="I57" s="277">
        <f t="shared" si="2"/>
        <v>0</v>
      </c>
      <c r="J57" s="164"/>
      <c r="K57" s="164"/>
      <c r="L57" s="164"/>
      <c r="M57" s="164"/>
      <c r="N57" s="278">
        <f t="shared" si="3"/>
        <v>0</v>
      </c>
      <c r="O57" s="278">
        <f t="shared" si="0"/>
        <v>0</v>
      </c>
      <c r="P57" s="284"/>
      <c r="Q57" s="280">
        <f t="shared" si="4"/>
        <v>0</v>
      </c>
      <c r="R57" s="164"/>
      <c r="S57" s="164"/>
      <c r="T57" s="281">
        <f t="shared" si="7"/>
        <v>0</v>
      </c>
      <c r="U57" s="281">
        <f t="shared" si="8"/>
        <v>0</v>
      </c>
      <c r="V57" s="155">
        <f t="shared" si="5"/>
        <v>0</v>
      </c>
      <c r="W57" s="282"/>
      <c r="X57" s="282"/>
      <c r="Y57" s="282"/>
      <c r="Z57" s="282"/>
      <c r="AA57" s="282"/>
      <c r="AB57" s="282"/>
      <c r="AC57" s="282"/>
    </row>
    <row r="58" spans="2:29" x14ac:dyDescent="0.35">
      <c r="B58" s="283" t="s">
        <v>177</v>
      </c>
      <c r="C58" s="164"/>
      <c r="D58" s="164"/>
      <c r="E58" s="164"/>
      <c r="F58" s="155">
        <f t="shared" si="6"/>
        <v>0</v>
      </c>
      <c r="G58" s="164"/>
      <c r="H58" s="155" t="str">
        <f t="shared" si="1"/>
        <v/>
      </c>
      <c r="I58" s="277">
        <f t="shared" si="2"/>
        <v>0</v>
      </c>
      <c r="J58" s="164"/>
      <c r="K58" s="164"/>
      <c r="L58" s="164"/>
      <c r="M58" s="164"/>
      <c r="N58" s="278">
        <f t="shared" si="3"/>
        <v>0</v>
      </c>
      <c r="O58" s="278">
        <f t="shared" si="0"/>
        <v>0</v>
      </c>
      <c r="P58" s="284"/>
      <c r="Q58" s="280">
        <f t="shared" si="4"/>
        <v>0</v>
      </c>
      <c r="R58" s="164"/>
      <c r="S58" s="164"/>
      <c r="T58" s="281">
        <f t="shared" si="7"/>
        <v>0</v>
      </c>
      <c r="U58" s="281">
        <f t="shared" si="8"/>
        <v>0</v>
      </c>
      <c r="V58" s="155">
        <f t="shared" si="5"/>
        <v>0</v>
      </c>
      <c r="W58" s="282"/>
      <c r="X58" s="282"/>
      <c r="Y58" s="282"/>
      <c r="Z58" s="282"/>
      <c r="AA58" s="282"/>
      <c r="AB58" s="282"/>
      <c r="AC58" s="282"/>
    </row>
    <row r="59" spans="2:29" x14ac:dyDescent="0.35">
      <c r="B59" s="283" t="s">
        <v>178</v>
      </c>
      <c r="C59" s="164"/>
      <c r="D59" s="164"/>
      <c r="E59" s="164"/>
      <c r="F59" s="155">
        <f t="shared" si="6"/>
        <v>0</v>
      </c>
      <c r="G59" s="164"/>
      <c r="H59" s="155" t="str">
        <f t="shared" si="1"/>
        <v/>
      </c>
      <c r="I59" s="277">
        <f t="shared" si="2"/>
        <v>0</v>
      </c>
      <c r="J59" s="164"/>
      <c r="K59" s="164"/>
      <c r="L59" s="164"/>
      <c r="M59" s="164"/>
      <c r="N59" s="278">
        <f t="shared" si="3"/>
        <v>0</v>
      </c>
      <c r="O59" s="278">
        <f t="shared" si="0"/>
        <v>0</v>
      </c>
      <c r="P59" s="284"/>
      <c r="Q59" s="280">
        <f t="shared" si="4"/>
        <v>0</v>
      </c>
      <c r="R59" s="164"/>
      <c r="S59" s="164"/>
      <c r="T59" s="281">
        <f t="shared" si="7"/>
        <v>0</v>
      </c>
      <c r="U59" s="281">
        <f t="shared" si="8"/>
        <v>0</v>
      </c>
      <c r="V59" s="155">
        <f t="shared" si="5"/>
        <v>0</v>
      </c>
      <c r="W59" s="282"/>
      <c r="X59" s="282"/>
      <c r="Y59" s="282"/>
      <c r="Z59" s="282"/>
      <c r="AA59" s="282"/>
      <c r="AB59" s="282"/>
      <c r="AC59" s="282"/>
    </row>
    <row r="60" spans="2:29" x14ac:dyDescent="0.35">
      <c r="B60" s="283" t="s">
        <v>179</v>
      </c>
      <c r="C60" s="164"/>
      <c r="D60" s="164"/>
      <c r="E60" s="164"/>
      <c r="F60" s="155">
        <f t="shared" si="6"/>
        <v>0</v>
      </c>
      <c r="G60" s="164"/>
      <c r="H60" s="155" t="str">
        <f t="shared" si="1"/>
        <v/>
      </c>
      <c r="I60" s="277">
        <f t="shared" si="2"/>
        <v>0</v>
      </c>
      <c r="J60" s="164"/>
      <c r="K60" s="164"/>
      <c r="L60" s="164"/>
      <c r="M60" s="164"/>
      <c r="N60" s="278">
        <f t="shared" si="3"/>
        <v>0</v>
      </c>
      <c r="O60" s="278">
        <f t="shared" si="0"/>
        <v>0</v>
      </c>
      <c r="P60" s="284"/>
      <c r="Q60" s="280">
        <f t="shared" si="4"/>
        <v>0</v>
      </c>
      <c r="R60" s="164"/>
      <c r="S60" s="164"/>
      <c r="T60" s="281">
        <f t="shared" si="7"/>
        <v>0</v>
      </c>
      <c r="U60" s="281">
        <f t="shared" si="8"/>
        <v>0</v>
      </c>
      <c r="V60" s="155">
        <f t="shared" si="5"/>
        <v>0</v>
      </c>
      <c r="W60" s="282"/>
      <c r="X60" s="282"/>
      <c r="Y60" s="282"/>
      <c r="Z60" s="282"/>
      <c r="AA60" s="282"/>
      <c r="AB60" s="282"/>
      <c r="AC60" s="282"/>
    </row>
    <row r="61" spans="2:29" x14ac:dyDescent="0.35">
      <c r="B61" s="283" t="s">
        <v>180</v>
      </c>
      <c r="C61" s="164"/>
      <c r="D61" s="164"/>
      <c r="E61" s="164"/>
      <c r="F61" s="155">
        <f t="shared" si="6"/>
        <v>0</v>
      </c>
      <c r="G61" s="164"/>
      <c r="H61" s="155" t="str">
        <f t="shared" si="1"/>
        <v/>
      </c>
      <c r="I61" s="277">
        <f t="shared" si="2"/>
        <v>0</v>
      </c>
      <c r="J61" s="164"/>
      <c r="K61" s="164"/>
      <c r="L61" s="164"/>
      <c r="M61" s="164"/>
      <c r="N61" s="278">
        <f t="shared" si="3"/>
        <v>0</v>
      </c>
      <c r="O61" s="278">
        <f t="shared" si="0"/>
        <v>0</v>
      </c>
      <c r="P61" s="284"/>
      <c r="Q61" s="280">
        <f t="shared" si="4"/>
        <v>0</v>
      </c>
      <c r="R61" s="164"/>
      <c r="S61" s="164"/>
      <c r="T61" s="281">
        <f t="shared" si="7"/>
        <v>0</v>
      </c>
      <c r="U61" s="281">
        <f t="shared" si="8"/>
        <v>0</v>
      </c>
      <c r="V61" s="155">
        <f t="shared" si="5"/>
        <v>0</v>
      </c>
      <c r="W61" s="282"/>
      <c r="X61" s="282"/>
      <c r="Y61" s="282"/>
      <c r="Z61" s="282"/>
      <c r="AA61" s="282"/>
      <c r="AB61" s="282"/>
      <c r="AC61" s="282"/>
    </row>
    <row r="62" spans="2:29" x14ac:dyDescent="0.35">
      <c r="B62" s="283" t="s">
        <v>181</v>
      </c>
      <c r="C62" s="164"/>
      <c r="D62" s="164"/>
      <c r="E62" s="164"/>
      <c r="F62" s="155">
        <f t="shared" si="6"/>
        <v>0</v>
      </c>
      <c r="G62" s="164"/>
      <c r="H62" s="155" t="str">
        <f t="shared" si="1"/>
        <v/>
      </c>
      <c r="I62" s="277">
        <f t="shared" si="2"/>
        <v>0</v>
      </c>
      <c r="J62" s="164"/>
      <c r="K62" s="164"/>
      <c r="L62" s="164"/>
      <c r="M62" s="164"/>
      <c r="N62" s="278">
        <f t="shared" si="3"/>
        <v>0</v>
      </c>
      <c r="O62" s="278">
        <f t="shared" si="0"/>
        <v>0</v>
      </c>
      <c r="P62" s="284"/>
      <c r="Q62" s="280">
        <f t="shared" si="4"/>
        <v>0</v>
      </c>
      <c r="R62" s="164"/>
      <c r="S62" s="164"/>
      <c r="T62" s="281">
        <f t="shared" si="7"/>
        <v>0</v>
      </c>
      <c r="U62" s="281">
        <f t="shared" si="8"/>
        <v>0</v>
      </c>
      <c r="V62" s="155">
        <f t="shared" si="5"/>
        <v>0</v>
      </c>
      <c r="W62" s="282"/>
      <c r="X62" s="282"/>
      <c r="Y62" s="282"/>
      <c r="Z62" s="282"/>
      <c r="AA62" s="282"/>
      <c r="AB62" s="282"/>
      <c r="AC62" s="282"/>
    </row>
    <row r="63" spans="2:29" x14ac:dyDescent="0.35">
      <c r="B63" s="283" t="s">
        <v>182</v>
      </c>
      <c r="C63" s="164"/>
      <c r="D63" s="164"/>
      <c r="E63" s="164"/>
      <c r="F63" s="155">
        <f t="shared" si="6"/>
        <v>0</v>
      </c>
      <c r="G63" s="164"/>
      <c r="H63" s="155" t="str">
        <f t="shared" si="1"/>
        <v/>
      </c>
      <c r="I63" s="277">
        <f t="shared" si="2"/>
        <v>0</v>
      </c>
      <c r="J63" s="164"/>
      <c r="K63" s="164"/>
      <c r="L63" s="164"/>
      <c r="M63" s="164"/>
      <c r="N63" s="278">
        <f t="shared" si="3"/>
        <v>0</v>
      </c>
      <c r="O63" s="278">
        <f t="shared" si="0"/>
        <v>0</v>
      </c>
      <c r="P63" s="284"/>
      <c r="Q63" s="280">
        <f t="shared" si="4"/>
        <v>0</v>
      </c>
      <c r="R63" s="164"/>
      <c r="S63" s="164"/>
      <c r="T63" s="281">
        <f t="shared" si="7"/>
        <v>0</v>
      </c>
      <c r="U63" s="281">
        <f t="shared" si="8"/>
        <v>0</v>
      </c>
      <c r="V63" s="155">
        <f t="shared" si="5"/>
        <v>0</v>
      </c>
      <c r="W63" s="282"/>
      <c r="X63" s="282"/>
      <c r="Y63" s="282"/>
      <c r="Z63" s="282"/>
      <c r="AA63" s="282"/>
      <c r="AB63" s="282"/>
      <c r="AC63" s="282"/>
    </row>
    <row r="64" spans="2:29" x14ac:dyDescent="0.35">
      <c r="B64" s="283" t="s">
        <v>183</v>
      </c>
      <c r="C64" s="164"/>
      <c r="D64" s="164"/>
      <c r="E64" s="164"/>
      <c r="F64" s="155">
        <f t="shared" si="6"/>
        <v>0</v>
      </c>
      <c r="G64" s="164"/>
      <c r="H64" s="155" t="str">
        <f t="shared" si="1"/>
        <v/>
      </c>
      <c r="I64" s="277">
        <f t="shared" si="2"/>
        <v>0</v>
      </c>
      <c r="J64" s="164"/>
      <c r="K64" s="164"/>
      <c r="L64" s="164"/>
      <c r="M64" s="164"/>
      <c r="N64" s="278">
        <f t="shared" si="3"/>
        <v>0</v>
      </c>
      <c r="O64" s="278">
        <f t="shared" si="0"/>
        <v>0</v>
      </c>
      <c r="P64" s="284"/>
      <c r="Q64" s="280">
        <f t="shared" si="4"/>
        <v>0</v>
      </c>
      <c r="R64" s="164"/>
      <c r="S64" s="164"/>
      <c r="T64" s="281">
        <f t="shared" si="7"/>
        <v>0</v>
      </c>
      <c r="U64" s="281">
        <f t="shared" si="8"/>
        <v>0</v>
      </c>
      <c r="V64" s="155">
        <f t="shared" si="5"/>
        <v>0</v>
      </c>
      <c r="W64" s="282"/>
      <c r="X64" s="282"/>
      <c r="Y64" s="282"/>
      <c r="Z64" s="282"/>
      <c r="AA64" s="282"/>
      <c r="AB64" s="282"/>
      <c r="AC64" s="282"/>
    </row>
    <row r="65" spans="2:29" x14ac:dyDescent="0.35">
      <c r="B65" s="283" t="s">
        <v>184</v>
      </c>
      <c r="C65" s="164"/>
      <c r="D65" s="164"/>
      <c r="E65" s="164"/>
      <c r="F65" s="155">
        <f t="shared" si="6"/>
        <v>0</v>
      </c>
      <c r="G65" s="164"/>
      <c r="H65" s="155" t="str">
        <f t="shared" si="1"/>
        <v/>
      </c>
      <c r="I65" s="277">
        <f t="shared" si="2"/>
        <v>0</v>
      </c>
      <c r="J65" s="164"/>
      <c r="K65" s="164"/>
      <c r="L65" s="164"/>
      <c r="M65" s="164"/>
      <c r="N65" s="278">
        <f t="shared" si="3"/>
        <v>0</v>
      </c>
      <c r="O65" s="278">
        <f t="shared" si="0"/>
        <v>0</v>
      </c>
      <c r="P65" s="284"/>
      <c r="Q65" s="280">
        <f t="shared" si="4"/>
        <v>0</v>
      </c>
      <c r="R65" s="164"/>
      <c r="S65" s="164"/>
      <c r="T65" s="281">
        <f t="shared" si="7"/>
        <v>0</v>
      </c>
      <c r="U65" s="281">
        <f t="shared" si="8"/>
        <v>0</v>
      </c>
      <c r="V65" s="155">
        <f t="shared" si="5"/>
        <v>0</v>
      </c>
      <c r="W65" s="282"/>
      <c r="X65" s="282"/>
      <c r="Y65" s="282"/>
      <c r="Z65" s="282"/>
      <c r="AA65" s="282"/>
      <c r="AB65" s="282"/>
      <c r="AC65" s="282"/>
    </row>
    <row r="66" spans="2:29" x14ac:dyDescent="0.35">
      <c r="B66" s="283" t="s">
        <v>185</v>
      </c>
      <c r="C66" s="164"/>
      <c r="D66" s="164"/>
      <c r="E66" s="164"/>
      <c r="F66" s="155">
        <f t="shared" si="6"/>
        <v>0</v>
      </c>
      <c r="G66" s="164"/>
      <c r="H66" s="155" t="str">
        <f t="shared" si="1"/>
        <v/>
      </c>
      <c r="I66" s="277">
        <f t="shared" si="2"/>
        <v>0</v>
      </c>
      <c r="J66" s="164"/>
      <c r="K66" s="164"/>
      <c r="L66" s="164"/>
      <c r="M66" s="164"/>
      <c r="N66" s="278">
        <f t="shared" si="3"/>
        <v>0</v>
      </c>
      <c r="O66" s="278">
        <f t="shared" si="0"/>
        <v>0</v>
      </c>
      <c r="P66" s="284"/>
      <c r="Q66" s="280">
        <f t="shared" si="4"/>
        <v>0</v>
      </c>
      <c r="R66" s="164"/>
      <c r="S66" s="164"/>
      <c r="T66" s="281">
        <f t="shared" si="7"/>
        <v>0</v>
      </c>
      <c r="U66" s="281">
        <f t="shared" si="8"/>
        <v>0</v>
      </c>
      <c r="V66" s="155">
        <f t="shared" si="5"/>
        <v>0</v>
      </c>
      <c r="W66" s="282"/>
      <c r="X66" s="282"/>
      <c r="Y66" s="282"/>
      <c r="Z66" s="282"/>
      <c r="AA66" s="282"/>
      <c r="AB66" s="282"/>
      <c r="AC66" s="282"/>
    </row>
    <row r="67" spans="2:29" x14ac:dyDescent="0.35">
      <c r="B67" s="283" t="s">
        <v>186</v>
      </c>
      <c r="C67" s="164"/>
      <c r="D67" s="164"/>
      <c r="E67" s="164"/>
      <c r="F67" s="155">
        <f t="shared" si="6"/>
        <v>0</v>
      </c>
      <c r="G67" s="164"/>
      <c r="H67" s="155" t="str">
        <f t="shared" si="1"/>
        <v/>
      </c>
      <c r="I67" s="277">
        <f t="shared" si="2"/>
        <v>0</v>
      </c>
      <c r="J67" s="164"/>
      <c r="K67" s="164"/>
      <c r="L67" s="164"/>
      <c r="M67" s="164"/>
      <c r="N67" s="278">
        <f t="shared" si="3"/>
        <v>0</v>
      </c>
      <c r="O67" s="278">
        <f t="shared" si="0"/>
        <v>0</v>
      </c>
      <c r="P67" s="284"/>
      <c r="Q67" s="280">
        <f t="shared" si="4"/>
        <v>0</v>
      </c>
      <c r="R67" s="164"/>
      <c r="S67" s="164"/>
      <c r="T67" s="281">
        <f t="shared" si="7"/>
        <v>0</v>
      </c>
      <c r="U67" s="281">
        <f t="shared" si="8"/>
        <v>0</v>
      </c>
      <c r="V67" s="155">
        <f t="shared" si="5"/>
        <v>0</v>
      </c>
      <c r="W67" s="282"/>
      <c r="X67" s="282"/>
      <c r="Y67" s="282"/>
      <c r="Z67" s="282"/>
      <c r="AA67" s="282"/>
      <c r="AB67" s="282"/>
      <c r="AC67" s="282"/>
    </row>
    <row r="68" spans="2:29" x14ac:dyDescent="0.35">
      <c r="B68" s="283" t="s">
        <v>187</v>
      </c>
      <c r="C68" s="164"/>
      <c r="D68" s="164"/>
      <c r="E68" s="164"/>
      <c r="F68" s="155">
        <f t="shared" si="6"/>
        <v>0</v>
      </c>
      <c r="G68" s="164"/>
      <c r="H68" s="155" t="str">
        <f t="shared" si="1"/>
        <v/>
      </c>
      <c r="I68" s="277">
        <f t="shared" si="2"/>
        <v>0</v>
      </c>
      <c r="J68" s="164"/>
      <c r="K68" s="164"/>
      <c r="L68" s="164"/>
      <c r="M68" s="164"/>
      <c r="N68" s="278">
        <f t="shared" si="3"/>
        <v>0</v>
      </c>
      <c r="O68" s="278">
        <f t="shared" si="0"/>
        <v>0</v>
      </c>
      <c r="P68" s="284"/>
      <c r="Q68" s="280">
        <f t="shared" si="4"/>
        <v>0</v>
      </c>
      <c r="R68" s="164"/>
      <c r="S68" s="164"/>
      <c r="T68" s="281">
        <f t="shared" si="7"/>
        <v>0</v>
      </c>
      <c r="U68" s="281">
        <f t="shared" si="8"/>
        <v>0</v>
      </c>
      <c r="V68" s="155">
        <f t="shared" si="5"/>
        <v>0</v>
      </c>
      <c r="W68" s="282"/>
      <c r="X68" s="282"/>
      <c r="Y68" s="282"/>
      <c r="Z68" s="282"/>
      <c r="AA68" s="282"/>
      <c r="AB68" s="282"/>
      <c r="AC68" s="282"/>
    </row>
    <row r="69" spans="2:29" x14ac:dyDescent="0.35">
      <c r="B69" s="283" t="s">
        <v>188</v>
      </c>
      <c r="C69" s="164"/>
      <c r="D69" s="164"/>
      <c r="E69" s="164"/>
      <c r="F69" s="155">
        <f t="shared" si="6"/>
        <v>0</v>
      </c>
      <c r="G69" s="164"/>
      <c r="H69" s="155" t="str">
        <f t="shared" si="1"/>
        <v/>
      </c>
      <c r="I69" s="277">
        <f t="shared" si="2"/>
        <v>0</v>
      </c>
      <c r="J69" s="164"/>
      <c r="K69" s="164"/>
      <c r="L69" s="164"/>
      <c r="M69" s="164"/>
      <c r="N69" s="278">
        <f t="shared" si="3"/>
        <v>0</v>
      </c>
      <c r="O69" s="278">
        <f t="shared" si="0"/>
        <v>0</v>
      </c>
      <c r="P69" s="284"/>
      <c r="Q69" s="280">
        <f t="shared" si="4"/>
        <v>0</v>
      </c>
      <c r="R69" s="164"/>
      <c r="S69" s="164"/>
      <c r="T69" s="281">
        <f t="shared" si="7"/>
        <v>0</v>
      </c>
      <c r="U69" s="281">
        <f t="shared" si="8"/>
        <v>0</v>
      </c>
      <c r="V69" s="155">
        <f t="shared" si="5"/>
        <v>0</v>
      </c>
      <c r="W69" s="282"/>
      <c r="X69" s="282"/>
      <c r="Y69" s="282"/>
      <c r="Z69" s="282"/>
      <c r="AA69" s="282"/>
      <c r="AB69" s="282"/>
      <c r="AC69" s="282"/>
    </row>
    <row r="70" spans="2:29" x14ac:dyDescent="0.35">
      <c r="B70" s="283" t="s">
        <v>189</v>
      </c>
      <c r="C70" s="164"/>
      <c r="D70" s="164"/>
      <c r="E70" s="164"/>
      <c r="F70" s="155">
        <f t="shared" si="6"/>
        <v>0</v>
      </c>
      <c r="G70" s="164"/>
      <c r="H70" s="155" t="str">
        <f t="shared" si="1"/>
        <v/>
      </c>
      <c r="I70" s="277">
        <f t="shared" si="2"/>
        <v>0</v>
      </c>
      <c r="J70" s="164"/>
      <c r="K70" s="164"/>
      <c r="L70" s="164"/>
      <c r="M70" s="164"/>
      <c r="N70" s="278">
        <f t="shared" si="3"/>
        <v>0</v>
      </c>
      <c r="O70" s="278">
        <f t="shared" ref="O70:O133" si="9">+IF(M70="",0,VLOOKUP(L70&amp;M70,$B$360:$I$369,6,FALSE))</f>
        <v>0</v>
      </c>
      <c r="P70" s="284"/>
      <c r="Q70" s="280">
        <f t="shared" si="4"/>
        <v>0</v>
      </c>
      <c r="R70" s="164"/>
      <c r="S70" s="164"/>
      <c r="T70" s="281">
        <f t="shared" si="7"/>
        <v>0</v>
      </c>
      <c r="U70" s="281">
        <f t="shared" si="8"/>
        <v>0</v>
      </c>
      <c r="V70" s="155">
        <f t="shared" si="5"/>
        <v>0</v>
      </c>
      <c r="W70" s="282"/>
      <c r="X70" s="282"/>
      <c r="Y70" s="282"/>
      <c r="Z70" s="282"/>
      <c r="AA70" s="282"/>
      <c r="AB70" s="282"/>
      <c r="AC70" s="282"/>
    </row>
    <row r="71" spans="2:29" x14ac:dyDescent="0.35">
      <c r="B71" s="283" t="s">
        <v>190</v>
      </c>
      <c r="C71" s="164"/>
      <c r="D71" s="164"/>
      <c r="E71" s="164"/>
      <c r="F71" s="155">
        <f t="shared" si="6"/>
        <v>0</v>
      </c>
      <c r="G71" s="164"/>
      <c r="H71" s="155" t="str">
        <f t="shared" ref="H71:H134" si="10">+IF(G71="","",F71/G71)</f>
        <v/>
      </c>
      <c r="I71" s="277">
        <f t="shared" ref="I71:I134" si="11">+G71*12</f>
        <v>0</v>
      </c>
      <c r="J71" s="164"/>
      <c r="K71" s="164"/>
      <c r="L71" s="164"/>
      <c r="M71" s="164"/>
      <c r="N71" s="278">
        <f t="shared" ref="N71:N134" si="12">+IF(L71="",0,VLOOKUP(L71&amp;M71,$B$360:$I$369,5,FALSE))</f>
        <v>0</v>
      </c>
      <c r="O71" s="278">
        <f t="shared" si="9"/>
        <v>0</v>
      </c>
      <c r="P71" s="284"/>
      <c r="Q71" s="280">
        <f t="shared" ref="Q71:Q134" si="13">+P71*N71+(1-P71)*O71</f>
        <v>0</v>
      </c>
      <c r="R71" s="164"/>
      <c r="S71" s="164"/>
      <c r="T71" s="281">
        <f t="shared" si="7"/>
        <v>0</v>
      </c>
      <c r="U71" s="281">
        <f t="shared" si="8"/>
        <v>0</v>
      </c>
      <c r="V71" s="155">
        <f t="shared" ref="V71:V134" si="14">+Q71*U71/1000000</f>
        <v>0</v>
      </c>
      <c r="W71" s="282"/>
      <c r="X71" s="282"/>
      <c r="Y71" s="282"/>
      <c r="Z71" s="282"/>
      <c r="AA71" s="282"/>
      <c r="AB71" s="282"/>
      <c r="AC71" s="282"/>
    </row>
    <row r="72" spans="2:29" x14ac:dyDescent="0.35">
      <c r="B72" s="283" t="s">
        <v>191</v>
      </c>
      <c r="C72" s="164"/>
      <c r="D72" s="164"/>
      <c r="E72" s="164"/>
      <c r="F72" s="155">
        <f t="shared" ref="F72:F135" si="15">+E72/12</f>
        <v>0</v>
      </c>
      <c r="G72" s="164"/>
      <c r="H72" s="155" t="str">
        <f t="shared" si="10"/>
        <v/>
      </c>
      <c r="I72" s="277">
        <f t="shared" si="11"/>
        <v>0</v>
      </c>
      <c r="J72" s="164"/>
      <c r="K72" s="164"/>
      <c r="L72" s="164"/>
      <c r="M72" s="164"/>
      <c r="N72" s="278">
        <f t="shared" si="12"/>
        <v>0</v>
      </c>
      <c r="O72" s="278">
        <f t="shared" si="9"/>
        <v>0</v>
      </c>
      <c r="P72" s="284"/>
      <c r="Q72" s="280">
        <f t="shared" si="13"/>
        <v>0</v>
      </c>
      <c r="R72" s="164"/>
      <c r="S72" s="164"/>
      <c r="T72" s="281">
        <f t="shared" ref="T72:T135" si="16">+R72*2</f>
        <v>0</v>
      </c>
      <c r="U72" s="281">
        <f t="shared" ref="U72:U135" si="17">+T72*I72</f>
        <v>0</v>
      </c>
      <c r="V72" s="155">
        <f t="shared" si="14"/>
        <v>0</v>
      </c>
      <c r="W72" s="282"/>
      <c r="X72" s="282"/>
      <c r="Y72" s="282"/>
      <c r="Z72" s="282"/>
      <c r="AA72" s="282"/>
      <c r="AB72" s="282"/>
      <c r="AC72" s="282"/>
    </row>
    <row r="73" spans="2:29" x14ac:dyDescent="0.35">
      <c r="B73" s="283" t="s">
        <v>192</v>
      </c>
      <c r="C73" s="164"/>
      <c r="D73" s="164"/>
      <c r="E73" s="164"/>
      <c r="F73" s="155">
        <f t="shared" si="15"/>
        <v>0</v>
      </c>
      <c r="G73" s="164"/>
      <c r="H73" s="155" t="str">
        <f t="shared" si="10"/>
        <v/>
      </c>
      <c r="I73" s="277">
        <f t="shared" si="11"/>
        <v>0</v>
      </c>
      <c r="J73" s="164"/>
      <c r="K73" s="164"/>
      <c r="L73" s="164"/>
      <c r="M73" s="164"/>
      <c r="N73" s="278">
        <f t="shared" si="12"/>
        <v>0</v>
      </c>
      <c r="O73" s="278">
        <f t="shared" si="9"/>
        <v>0</v>
      </c>
      <c r="P73" s="284"/>
      <c r="Q73" s="280">
        <f t="shared" si="13"/>
        <v>0</v>
      </c>
      <c r="R73" s="164"/>
      <c r="S73" s="164"/>
      <c r="T73" s="281">
        <f t="shared" si="16"/>
        <v>0</v>
      </c>
      <c r="U73" s="281">
        <f t="shared" si="17"/>
        <v>0</v>
      </c>
      <c r="V73" s="155">
        <f t="shared" si="14"/>
        <v>0</v>
      </c>
      <c r="W73" s="282"/>
      <c r="X73" s="282"/>
      <c r="Y73" s="282"/>
      <c r="Z73" s="282"/>
      <c r="AA73" s="282"/>
      <c r="AB73" s="282"/>
      <c r="AC73" s="282"/>
    </row>
    <row r="74" spans="2:29" x14ac:dyDescent="0.35">
      <c r="B74" s="283" t="s">
        <v>193</v>
      </c>
      <c r="C74" s="164"/>
      <c r="D74" s="164"/>
      <c r="E74" s="164"/>
      <c r="F74" s="155">
        <f t="shared" si="15"/>
        <v>0</v>
      </c>
      <c r="G74" s="164"/>
      <c r="H74" s="155" t="str">
        <f t="shared" si="10"/>
        <v/>
      </c>
      <c r="I74" s="277">
        <f t="shared" si="11"/>
        <v>0</v>
      </c>
      <c r="J74" s="164"/>
      <c r="K74" s="164"/>
      <c r="L74" s="164"/>
      <c r="M74" s="164"/>
      <c r="N74" s="278">
        <f t="shared" si="12"/>
        <v>0</v>
      </c>
      <c r="O74" s="278">
        <f t="shared" si="9"/>
        <v>0</v>
      </c>
      <c r="P74" s="284"/>
      <c r="Q74" s="280">
        <f t="shared" si="13"/>
        <v>0</v>
      </c>
      <c r="R74" s="164"/>
      <c r="S74" s="164"/>
      <c r="T74" s="281">
        <f t="shared" si="16"/>
        <v>0</v>
      </c>
      <c r="U74" s="281">
        <f t="shared" si="17"/>
        <v>0</v>
      </c>
      <c r="V74" s="155">
        <f t="shared" si="14"/>
        <v>0</v>
      </c>
      <c r="W74" s="282"/>
      <c r="X74" s="282"/>
      <c r="Y74" s="282"/>
      <c r="Z74" s="282"/>
      <c r="AA74" s="282"/>
      <c r="AB74" s="282"/>
      <c r="AC74" s="282"/>
    </row>
    <row r="75" spans="2:29" x14ac:dyDescent="0.35">
      <c r="B75" s="283" t="s">
        <v>194</v>
      </c>
      <c r="C75" s="164"/>
      <c r="D75" s="164"/>
      <c r="E75" s="164"/>
      <c r="F75" s="155">
        <f t="shared" si="15"/>
        <v>0</v>
      </c>
      <c r="G75" s="164"/>
      <c r="H75" s="155" t="str">
        <f t="shared" si="10"/>
        <v/>
      </c>
      <c r="I75" s="277">
        <f t="shared" si="11"/>
        <v>0</v>
      </c>
      <c r="J75" s="164"/>
      <c r="K75" s="164"/>
      <c r="L75" s="164"/>
      <c r="M75" s="164"/>
      <c r="N75" s="278">
        <f t="shared" si="12"/>
        <v>0</v>
      </c>
      <c r="O75" s="278">
        <f t="shared" si="9"/>
        <v>0</v>
      </c>
      <c r="P75" s="284"/>
      <c r="Q75" s="280">
        <f t="shared" si="13"/>
        <v>0</v>
      </c>
      <c r="R75" s="164"/>
      <c r="S75" s="164"/>
      <c r="T75" s="281">
        <f t="shared" si="16"/>
        <v>0</v>
      </c>
      <c r="U75" s="281">
        <f t="shared" si="17"/>
        <v>0</v>
      </c>
      <c r="V75" s="155">
        <f t="shared" si="14"/>
        <v>0</v>
      </c>
      <c r="W75" s="282"/>
      <c r="X75" s="282"/>
      <c r="Y75" s="282"/>
      <c r="Z75" s="282"/>
      <c r="AA75" s="282"/>
      <c r="AB75" s="282"/>
      <c r="AC75" s="282"/>
    </row>
    <row r="76" spans="2:29" x14ac:dyDescent="0.35">
      <c r="B76" s="283" t="s">
        <v>195</v>
      </c>
      <c r="C76" s="164"/>
      <c r="D76" s="164"/>
      <c r="E76" s="164"/>
      <c r="F76" s="155">
        <f t="shared" si="15"/>
        <v>0</v>
      </c>
      <c r="G76" s="164"/>
      <c r="H76" s="155" t="str">
        <f t="shared" si="10"/>
        <v/>
      </c>
      <c r="I76" s="277">
        <f t="shared" si="11"/>
        <v>0</v>
      </c>
      <c r="J76" s="164"/>
      <c r="K76" s="164"/>
      <c r="L76" s="164"/>
      <c r="M76" s="164"/>
      <c r="N76" s="278">
        <f t="shared" si="12"/>
        <v>0</v>
      </c>
      <c r="O76" s="278">
        <f t="shared" si="9"/>
        <v>0</v>
      </c>
      <c r="P76" s="284"/>
      <c r="Q76" s="280">
        <f t="shared" si="13"/>
        <v>0</v>
      </c>
      <c r="R76" s="164"/>
      <c r="S76" s="164"/>
      <c r="T76" s="281">
        <f t="shared" si="16"/>
        <v>0</v>
      </c>
      <c r="U76" s="281">
        <f t="shared" si="17"/>
        <v>0</v>
      </c>
      <c r="V76" s="155">
        <f t="shared" si="14"/>
        <v>0</v>
      </c>
      <c r="W76" s="282"/>
      <c r="X76" s="282"/>
      <c r="Y76" s="282"/>
      <c r="Z76" s="282"/>
      <c r="AA76" s="282"/>
      <c r="AB76" s="282"/>
      <c r="AC76" s="282"/>
    </row>
    <row r="77" spans="2:29" x14ac:dyDescent="0.35">
      <c r="B77" s="283" t="s">
        <v>196</v>
      </c>
      <c r="C77" s="164"/>
      <c r="D77" s="164"/>
      <c r="E77" s="164"/>
      <c r="F77" s="155">
        <f t="shared" si="15"/>
        <v>0</v>
      </c>
      <c r="G77" s="164"/>
      <c r="H77" s="155" t="str">
        <f t="shared" si="10"/>
        <v/>
      </c>
      <c r="I77" s="277">
        <f t="shared" si="11"/>
        <v>0</v>
      </c>
      <c r="J77" s="164"/>
      <c r="K77" s="164"/>
      <c r="L77" s="164"/>
      <c r="M77" s="164"/>
      <c r="N77" s="278">
        <f t="shared" si="12"/>
        <v>0</v>
      </c>
      <c r="O77" s="278">
        <f t="shared" si="9"/>
        <v>0</v>
      </c>
      <c r="P77" s="284"/>
      <c r="Q77" s="280">
        <f t="shared" si="13"/>
        <v>0</v>
      </c>
      <c r="R77" s="164"/>
      <c r="S77" s="164"/>
      <c r="T77" s="281">
        <f t="shared" si="16"/>
        <v>0</v>
      </c>
      <c r="U77" s="281">
        <f t="shared" si="17"/>
        <v>0</v>
      </c>
      <c r="V77" s="155">
        <f t="shared" si="14"/>
        <v>0</v>
      </c>
      <c r="W77" s="282"/>
      <c r="X77" s="282"/>
      <c r="Y77" s="282"/>
      <c r="Z77" s="282"/>
      <c r="AA77" s="282"/>
      <c r="AB77" s="282"/>
      <c r="AC77" s="282"/>
    </row>
    <row r="78" spans="2:29" x14ac:dyDescent="0.35">
      <c r="B78" s="283" t="s">
        <v>197</v>
      </c>
      <c r="C78" s="164"/>
      <c r="D78" s="164"/>
      <c r="E78" s="164"/>
      <c r="F78" s="155">
        <f t="shared" si="15"/>
        <v>0</v>
      </c>
      <c r="G78" s="164"/>
      <c r="H78" s="155" t="str">
        <f t="shared" si="10"/>
        <v/>
      </c>
      <c r="I78" s="277">
        <f t="shared" si="11"/>
        <v>0</v>
      </c>
      <c r="J78" s="164"/>
      <c r="K78" s="164"/>
      <c r="L78" s="164"/>
      <c r="M78" s="164"/>
      <c r="N78" s="278">
        <f t="shared" si="12"/>
        <v>0</v>
      </c>
      <c r="O78" s="278">
        <f t="shared" si="9"/>
        <v>0</v>
      </c>
      <c r="P78" s="284"/>
      <c r="Q78" s="280">
        <f t="shared" si="13"/>
        <v>0</v>
      </c>
      <c r="R78" s="164"/>
      <c r="S78" s="164"/>
      <c r="T78" s="281">
        <f t="shared" si="16"/>
        <v>0</v>
      </c>
      <c r="U78" s="281">
        <f t="shared" si="17"/>
        <v>0</v>
      </c>
      <c r="V78" s="155">
        <f t="shared" si="14"/>
        <v>0</v>
      </c>
      <c r="W78" s="282"/>
      <c r="X78" s="282"/>
      <c r="Y78" s="282"/>
      <c r="Z78" s="282"/>
      <c r="AA78" s="282"/>
      <c r="AB78" s="282"/>
      <c r="AC78" s="282"/>
    </row>
    <row r="79" spans="2:29" x14ac:dyDescent="0.35">
      <c r="B79" s="283" t="s">
        <v>198</v>
      </c>
      <c r="C79" s="164"/>
      <c r="D79" s="164"/>
      <c r="E79" s="164"/>
      <c r="F79" s="155">
        <f t="shared" si="15"/>
        <v>0</v>
      </c>
      <c r="G79" s="164"/>
      <c r="H79" s="155" t="str">
        <f t="shared" si="10"/>
        <v/>
      </c>
      <c r="I79" s="277">
        <f t="shared" si="11"/>
        <v>0</v>
      </c>
      <c r="J79" s="164"/>
      <c r="K79" s="164"/>
      <c r="L79" s="164"/>
      <c r="M79" s="164"/>
      <c r="N79" s="278">
        <f t="shared" si="12"/>
        <v>0</v>
      </c>
      <c r="O79" s="278">
        <f t="shared" si="9"/>
        <v>0</v>
      </c>
      <c r="P79" s="284"/>
      <c r="Q79" s="280">
        <f t="shared" si="13"/>
        <v>0</v>
      </c>
      <c r="R79" s="164"/>
      <c r="S79" s="164"/>
      <c r="T79" s="281">
        <f t="shared" si="16"/>
        <v>0</v>
      </c>
      <c r="U79" s="281">
        <f t="shared" si="17"/>
        <v>0</v>
      </c>
      <c r="V79" s="155">
        <f t="shared" si="14"/>
        <v>0</v>
      </c>
      <c r="W79" s="282"/>
      <c r="X79" s="282"/>
      <c r="Y79" s="282"/>
      <c r="Z79" s="282"/>
      <c r="AA79" s="282"/>
      <c r="AB79" s="282"/>
      <c r="AC79" s="282"/>
    </row>
    <row r="80" spans="2:29" x14ac:dyDescent="0.35">
      <c r="B80" s="283" t="s">
        <v>199</v>
      </c>
      <c r="C80" s="164"/>
      <c r="D80" s="164"/>
      <c r="E80" s="164"/>
      <c r="F80" s="155">
        <f t="shared" si="15"/>
        <v>0</v>
      </c>
      <c r="G80" s="164"/>
      <c r="H80" s="155" t="str">
        <f t="shared" si="10"/>
        <v/>
      </c>
      <c r="I80" s="277">
        <f t="shared" si="11"/>
        <v>0</v>
      </c>
      <c r="J80" s="164"/>
      <c r="K80" s="164"/>
      <c r="L80" s="164"/>
      <c r="M80" s="164"/>
      <c r="N80" s="278">
        <f t="shared" si="12"/>
        <v>0</v>
      </c>
      <c r="O80" s="278">
        <f t="shared" si="9"/>
        <v>0</v>
      </c>
      <c r="P80" s="284"/>
      <c r="Q80" s="280">
        <f t="shared" si="13"/>
        <v>0</v>
      </c>
      <c r="R80" s="164"/>
      <c r="S80" s="164"/>
      <c r="T80" s="281">
        <f t="shared" si="16"/>
        <v>0</v>
      </c>
      <c r="U80" s="281">
        <f t="shared" si="17"/>
        <v>0</v>
      </c>
      <c r="V80" s="155">
        <f t="shared" si="14"/>
        <v>0</v>
      </c>
      <c r="W80" s="282"/>
      <c r="X80" s="282"/>
      <c r="Y80" s="282"/>
      <c r="Z80" s="282"/>
      <c r="AA80" s="282"/>
      <c r="AB80" s="282"/>
      <c r="AC80" s="282"/>
    </row>
    <row r="81" spans="2:29" x14ac:dyDescent="0.35">
      <c r="B81" s="283" t="s">
        <v>200</v>
      </c>
      <c r="C81" s="164"/>
      <c r="D81" s="164"/>
      <c r="E81" s="164"/>
      <c r="F81" s="155">
        <f t="shared" si="15"/>
        <v>0</v>
      </c>
      <c r="G81" s="164"/>
      <c r="H81" s="155" t="str">
        <f t="shared" si="10"/>
        <v/>
      </c>
      <c r="I81" s="277">
        <f t="shared" si="11"/>
        <v>0</v>
      </c>
      <c r="J81" s="164"/>
      <c r="K81" s="164"/>
      <c r="L81" s="164"/>
      <c r="M81" s="164"/>
      <c r="N81" s="278">
        <f t="shared" si="12"/>
        <v>0</v>
      </c>
      <c r="O81" s="278">
        <f t="shared" si="9"/>
        <v>0</v>
      </c>
      <c r="P81" s="284"/>
      <c r="Q81" s="280">
        <f t="shared" si="13"/>
        <v>0</v>
      </c>
      <c r="R81" s="164"/>
      <c r="S81" s="164"/>
      <c r="T81" s="281">
        <f t="shared" si="16"/>
        <v>0</v>
      </c>
      <c r="U81" s="281">
        <f t="shared" si="17"/>
        <v>0</v>
      </c>
      <c r="V81" s="155">
        <f t="shared" si="14"/>
        <v>0</v>
      </c>
      <c r="W81" s="282"/>
      <c r="X81" s="282"/>
      <c r="Y81" s="282"/>
      <c r="Z81" s="282"/>
      <c r="AA81" s="282"/>
      <c r="AB81" s="282"/>
      <c r="AC81" s="282"/>
    </row>
    <row r="82" spans="2:29" x14ac:dyDescent="0.35">
      <c r="B82" s="283" t="s">
        <v>201</v>
      </c>
      <c r="C82" s="164"/>
      <c r="D82" s="164"/>
      <c r="E82" s="164"/>
      <c r="F82" s="155">
        <f t="shared" si="15"/>
        <v>0</v>
      </c>
      <c r="G82" s="164"/>
      <c r="H82" s="155" t="str">
        <f t="shared" si="10"/>
        <v/>
      </c>
      <c r="I82" s="277">
        <f t="shared" si="11"/>
        <v>0</v>
      </c>
      <c r="J82" s="164"/>
      <c r="K82" s="164"/>
      <c r="L82" s="164"/>
      <c r="M82" s="164"/>
      <c r="N82" s="278">
        <f t="shared" si="12"/>
        <v>0</v>
      </c>
      <c r="O82" s="278">
        <f t="shared" si="9"/>
        <v>0</v>
      </c>
      <c r="P82" s="284"/>
      <c r="Q82" s="280">
        <f t="shared" si="13"/>
        <v>0</v>
      </c>
      <c r="R82" s="164"/>
      <c r="S82" s="164"/>
      <c r="T82" s="281">
        <f t="shared" si="16"/>
        <v>0</v>
      </c>
      <c r="U82" s="281">
        <f t="shared" si="17"/>
        <v>0</v>
      </c>
      <c r="V82" s="155">
        <f t="shared" si="14"/>
        <v>0</v>
      </c>
      <c r="W82" s="282"/>
      <c r="X82" s="282"/>
      <c r="Y82" s="282"/>
      <c r="Z82" s="282"/>
      <c r="AA82" s="282"/>
      <c r="AB82" s="282"/>
      <c r="AC82" s="282"/>
    </row>
    <row r="83" spans="2:29" x14ac:dyDescent="0.35">
      <c r="B83" s="283" t="s">
        <v>202</v>
      </c>
      <c r="C83" s="164"/>
      <c r="D83" s="164"/>
      <c r="E83" s="164"/>
      <c r="F83" s="155">
        <f t="shared" si="15"/>
        <v>0</v>
      </c>
      <c r="G83" s="164"/>
      <c r="H83" s="155" t="str">
        <f t="shared" si="10"/>
        <v/>
      </c>
      <c r="I83" s="277">
        <f t="shared" si="11"/>
        <v>0</v>
      </c>
      <c r="J83" s="164"/>
      <c r="K83" s="164"/>
      <c r="L83" s="164"/>
      <c r="M83" s="164"/>
      <c r="N83" s="278">
        <f t="shared" si="12"/>
        <v>0</v>
      </c>
      <c r="O83" s="278">
        <f t="shared" si="9"/>
        <v>0</v>
      </c>
      <c r="P83" s="284"/>
      <c r="Q83" s="280">
        <f t="shared" si="13"/>
        <v>0</v>
      </c>
      <c r="R83" s="164"/>
      <c r="S83" s="164"/>
      <c r="T83" s="281">
        <f t="shared" si="16"/>
        <v>0</v>
      </c>
      <c r="U83" s="281">
        <f t="shared" si="17"/>
        <v>0</v>
      </c>
      <c r="V83" s="155">
        <f t="shared" si="14"/>
        <v>0</v>
      </c>
      <c r="W83" s="282"/>
      <c r="X83" s="282"/>
      <c r="Y83" s="282"/>
      <c r="Z83" s="282"/>
      <c r="AA83" s="282"/>
      <c r="AB83" s="282"/>
      <c r="AC83" s="282"/>
    </row>
    <row r="84" spans="2:29" x14ac:dyDescent="0.35">
      <c r="B84" s="283" t="s">
        <v>203</v>
      </c>
      <c r="C84" s="164"/>
      <c r="D84" s="164"/>
      <c r="E84" s="164"/>
      <c r="F84" s="155">
        <f t="shared" si="15"/>
        <v>0</v>
      </c>
      <c r="G84" s="164"/>
      <c r="H84" s="155" t="str">
        <f t="shared" si="10"/>
        <v/>
      </c>
      <c r="I84" s="277">
        <f t="shared" si="11"/>
        <v>0</v>
      </c>
      <c r="J84" s="164"/>
      <c r="K84" s="164"/>
      <c r="L84" s="164"/>
      <c r="M84" s="164"/>
      <c r="N84" s="278">
        <f t="shared" si="12"/>
        <v>0</v>
      </c>
      <c r="O84" s="278">
        <f t="shared" si="9"/>
        <v>0</v>
      </c>
      <c r="P84" s="284"/>
      <c r="Q84" s="280">
        <f t="shared" si="13"/>
        <v>0</v>
      </c>
      <c r="R84" s="164"/>
      <c r="S84" s="164"/>
      <c r="T84" s="281">
        <f t="shared" si="16"/>
        <v>0</v>
      </c>
      <c r="U84" s="281">
        <f t="shared" si="17"/>
        <v>0</v>
      </c>
      <c r="V84" s="155">
        <f t="shared" si="14"/>
        <v>0</v>
      </c>
      <c r="W84" s="282"/>
      <c r="X84" s="282"/>
      <c r="Y84" s="282"/>
      <c r="Z84" s="282"/>
      <c r="AA84" s="282"/>
      <c r="AB84" s="282"/>
      <c r="AC84" s="282"/>
    </row>
    <row r="85" spans="2:29" x14ac:dyDescent="0.35">
      <c r="B85" s="283" t="s">
        <v>204</v>
      </c>
      <c r="C85" s="164"/>
      <c r="D85" s="164"/>
      <c r="E85" s="164"/>
      <c r="F85" s="155">
        <f t="shared" si="15"/>
        <v>0</v>
      </c>
      <c r="G85" s="164"/>
      <c r="H85" s="155" t="str">
        <f t="shared" si="10"/>
        <v/>
      </c>
      <c r="I85" s="277">
        <f t="shared" si="11"/>
        <v>0</v>
      </c>
      <c r="J85" s="164"/>
      <c r="K85" s="164"/>
      <c r="L85" s="164"/>
      <c r="M85" s="164"/>
      <c r="N85" s="278">
        <f t="shared" si="12"/>
        <v>0</v>
      </c>
      <c r="O85" s="278">
        <f t="shared" si="9"/>
        <v>0</v>
      </c>
      <c r="P85" s="284"/>
      <c r="Q85" s="280">
        <f t="shared" si="13"/>
        <v>0</v>
      </c>
      <c r="R85" s="164"/>
      <c r="S85" s="164"/>
      <c r="T85" s="281">
        <f t="shared" si="16"/>
        <v>0</v>
      </c>
      <c r="U85" s="281">
        <f t="shared" si="17"/>
        <v>0</v>
      </c>
      <c r="V85" s="155">
        <f t="shared" si="14"/>
        <v>0</v>
      </c>
      <c r="W85" s="282"/>
      <c r="X85" s="282"/>
      <c r="Y85" s="282"/>
      <c r="Z85" s="282"/>
      <c r="AA85" s="282"/>
      <c r="AB85" s="282"/>
      <c r="AC85" s="282"/>
    </row>
    <row r="86" spans="2:29" x14ac:dyDescent="0.35">
      <c r="B86" s="283" t="s">
        <v>205</v>
      </c>
      <c r="C86" s="164"/>
      <c r="D86" s="164"/>
      <c r="E86" s="164"/>
      <c r="F86" s="155">
        <f t="shared" si="15"/>
        <v>0</v>
      </c>
      <c r="G86" s="164"/>
      <c r="H86" s="155" t="str">
        <f t="shared" si="10"/>
        <v/>
      </c>
      <c r="I86" s="277">
        <f t="shared" si="11"/>
        <v>0</v>
      </c>
      <c r="J86" s="164"/>
      <c r="K86" s="164"/>
      <c r="L86" s="164"/>
      <c r="M86" s="164"/>
      <c r="N86" s="278">
        <f t="shared" si="12"/>
        <v>0</v>
      </c>
      <c r="O86" s="278">
        <f t="shared" si="9"/>
        <v>0</v>
      </c>
      <c r="P86" s="284"/>
      <c r="Q86" s="280">
        <f t="shared" si="13"/>
        <v>0</v>
      </c>
      <c r="R86" s="164"/>
      <c r="S86" s="164"/>
      <c r="T86" s="281">
        <f t="shared" si="16"/>
        <v>0</v>
      </c>
      <c r="U86" s="281">
        <f t="shared" si="17"/>
        <v>0</v>
      </c>
      <c r="V86" s="155">
        <f t="shared" si="14"/>
        <v>0</v>
      </c>
      <c r="W86" s="282"/>
      <c r="X86" s="282"/>
      <c r="Y86" s="282"/>
      <c r="Z86" s="282"/>
      <c r="AA86" s="282"/>
      <c r="AB86" s="282"/>
      <c r="AC86" s="282"/>
    </row>
    <row r="87" spans="2:29" x14ac:dyDescent="0.35">
      <c r="B87" s="283" t="s">
        <v>206</v>
      </c>
      <c r="C87" s="164"/>
      <c r="D87" s="164"/>
      <c r="E87" s="164"/>
      <c r="F87" s="155">
        <f t="shared" si="15"/>
        <v>0</v>
      </c>
      <c r="G87" s="164"/>
      <c r="H87" s="155" t="str">
        <f t="shared" si="10"/>
        <v/>
      </c>
      <c r="I87" s="277">
        <f t="shared" si="11"/>
        <v>0</v>
      </c>
      <c r="J87" s="164"/>
      <c r="K87" s="164"/>
      <c r="L87" s="164"/>
      <c r="M87" s="164"/>
      <c r="N87" s="278">
        <f t="shared" si="12"/>
        <v>0</v>
      </c>
      <c r="O87" s="278">
        <f t="shared" si="9"/>
        <v>0</v>
      </c>
      <c r="P87" s="284"/>
      <c r="Q87" s="280">
        <f t="shared" si="13"/>
        <v>0</v>
      </c>
      <c r="R87" s="164"/>
      <c r="S87" s="164"/>
      <c r="T87" s="281">
        <f t="shared" si="16"/>
        <v>0</v>
      </c>
      <c r="U87" s="281">
        <f t="shared" si="17"/>
        <v>0</v>
      </c>
      <c r="V87" s="155">
        <f t="shared" si="14"/>
        <v>0</v>
      </c>
      <c r="W87" s="282"/>
      <c r="X87" s="282"/>
      <c r="Y87" s="282"/>
      <c r="Z87" s="282"/>
      <c r="AA87" s="282"/>
      <c r="AB87" s="282"/>
      <c r="AC87" s="282"/>
    </row>
    <row r="88" spans="2:29" x14ac:dyDescent="0.35">
      <c r="B88" s="283" t="s">
        <v>207</v>
      </c>
      <c r="C88" s="164"/>
      <c r="D88" s="164"/>
      <c r="E88" s="164"/>
      <c r="F88" s="155">
        <f t="shared" si="15"/>
        <v>0</v>
      </c>
      <c r="G88" s="164"/>
      <c r="H88" s="155" t="str">
        <f t="shared" si="10"/>
        <v/>
      </c>
      <c r="I88" s="277">
        <f t="shared" si="11"/>
        <v>0</v>
      </c>
      <c r="J88" s="164"/>
      <c r="K88" s="164"/>
      <c r="L88" s="164"/>
      <c r="M88" s="164"/>
      <c r="N88" s="278">
        <f t="shared" si="12"/>
        <v>0</v>
      </c>
      <c r="O88" s="278">
        <f t="shared" si="9"/>
        <v>0</v>
      </c>
      <c r="P88" s="284"/>
      <c r="Q88" s="280">
        <f t="shared" si="13"/>
        <v>0</v>
      </c>
      <c r="R88" s="164"/>
      <c r="S88" s="164"/>
      <c r="T88" s="281">
        <f t="shared" si="16"/>
        <v>0</v>
      </c>
      <c r="U88" s="281">
        <f t="shared" si="17"/>
        <v>0</v>
      </c>
      <c r="V88" s="155">
        <f t="shared" si="14"/>
        <v>0</v>
      </c>
      <c r="W88" s="282"/>
      <c r="X88" s="282"/>
      <c r="Y88" s="282"/>
      <c r="Z88" s="282"/>
      <c r="AA88" s="282"/>
      <c r="AB88" s="282"/>
      <c r="AC88" s="282"/>
    </row>
    <row r="89" spans="2:29" x14ac:dyDescent="0.35">
      <c r="B89" s="283" t="s">
        <v>208</v>
      </c>
      <c r="C89" s="164"/>
      <c r="D89" s="164"/>
      <c r="E89" s="164"/>
      <c r="F89" s="155">
        <f t="shared" si="15"/>
        <v>0</v>
      </c>
      <c r="G89" s="164"/>
      <c r="H89" s="155" t="str">
        <f t="shared" si="10"/>
        <v/>
      </c>
      <c r="I89" s="277">
        <f t="shared" si="11"/>
        <v>0</v>
      </c>
      <c r="J89" s="164"/>
      <c r="K89" s="164"/>
      <c r="L89" s="164"/>
      <c r="M89" s="164"/>
      <c r="N89" s="278">
        <f t="shared" si="12"/>
        <v>0</v>
      </c>
      <c r="O89" s="278">
        <f t="shared" si="9"/>
        <v>0</v>
      </c>
      <c r="P89" s="284"/>
      <c r="Q89" s="280">
        <f t="shared" si="13"/>
        <v>0</v>
      </c>
      <c r="R89" s="164"/>
      <c r="S89" s="164"/>
      <c r="T89" s="281">
        <f t="shared" si="16"/>
        <v>0</v>
      </c>
      <c r="U89" s="281">
        <f t="shared" si="17"/>
        <v>0</v>
      </c>
      <c r="V89" s="155">
        <f t="shared" si="14"/>
        <v>0</v>
      </c>
      <c r="W89" s="282"/>
      <c r="X89" s="282"/>
      <c r="Y89" s="282"/>
      <c r="Z89" s="282"/>
      <c r="AA89" s="282"/>
      <c r="AB89" s="282"/>
      <c r="AC89" s="282"/>
    </row>
    <row r="90" spans="2:29" x14ac:dyDescent="0.35">
      <c r="B90" s="283" t="s">
        <v>209</v>
      </c>
      <c r="C90" s="164"/>
      <c r="D90" s="164"/>
      <c r="E90" s="164"/>
      <c r="F90" s="155">
        <f t="shared" si="15"/>
        <v>0</v>
      </c>
      <c r="G90" s="164"/>
      <c r="H90" s="155" t="str">
        <f t="shared" si="10"/>
        <v/>
      </c>
      <c r="I90" s="277">
        <f t="shared" si="11"/>
        <v>0</v>
      </c>
      <c r="J90" s="164"/>
      <c r="K90" s="164"/>
      <c r="L90" s="164"/>
      <c r="M90" s="164"/>
      <c r="N90" s="278">
        <f t="shared" si="12"/>
        <v>0</v>
      </c>
      <c r="O90" s="278">
        <f t="shared" si="9"/>
        <v>0</v>
      </c>
      <c r="P90" s="284"/>
      <c r="Q90" s="280">
        <f t="shared" si="13"/>
        <v>0</v>
      </c>
      <c r="R90" s="164"/>
      <c r="S90" s="164"/>
      <c r="T90" s="281">
        <f t="shared" si="16"/>
        <v>0</v>
      </c>
      <c r="U90" s="281">
        <f t="shared" si="17"/>
        <v>0</v>
      </c>
      <c r="V90" s="155">
        <f t="shared" si="14"/>
        <v>0</v>
      </c>
      <c r="W90" s="282"/>
      <c r="X90" s="282"/>
      <c r="Y90" s="282"/>
      <c r="Z90" s="282"/>
      <c r="AA90" s="282"/>
      <c r="AB90" s="282"/>
      <c r="AC90" s="282"/>
    </row>
    <row r="91" spans="2:29" x14ac:dyDescent="0.35">
      <c r="B91" s="283" t="s">
        <v>210</v>
      </c>
      <c r="C91" s="164"/>
      <c r="D91" s="164"/>
      <c r="E91" s="164"/>
      <c r="F91" s="155">
        <f t="shared" si="15"/>
        <v>0</v>
      </c>
      <c r="G91" s="164"/>
      <c r="H91" s="155" t="str">
        <f t="shared" si="10"/>
        <v/>
      </c>
      <c r="I91" s="277">
        <f t="shared" si="11"/>
        <v>0</v>
      </c>
      <c r="J91" s="164"/>
      <c r="K91" s="164"/>
      <c r="L91" s="164"/>
      <c r="M91" s="164"/>
      <c r="N91" s="278">
        <f t="shared" si="12"/>
        <v>0</v>
      </c>
      <c r="O91" s="278">
        <f t="shared" si="9"/>
        <v>0</v>
      </c>
      <c r="P91" s="284"/>
      <c r="Q91" s="280">
        <f t="shared" si="13"/>
        <v>0</v>
      </c>
      <c r="R91" s="164"/>
      <c r="S91" s="164"/>
      <c r="T91" s="281">
        <f t="shared" si="16"/>
        <v>0</v>
      </c>
      <c r="U91" s="281">
        <f t="shared" si="17"/>
        <v>0</v>
      </c>
      <c r="V91" s="155">
        <f t="shared" si="14"/>
        <v>0</v>
      </c>
      <c r="W91" s="282"/>
      <c r="X91" s="282"/>
      <c r="Y91" s="282"/>
      <c r="Z91" s="282"/>
      <c r="AA91" s="282"/>
      <c r="AB91" s="282"/>
      <c r="AC91" s="282"/>
    </row>
    <row r="92" spans="2:29" x14ac:dyDescent="0.35">
      <c r="B92" s="283" t="s">
        <v>211</v>
      </c>
      <c r="C92" s="164"/>
      <c r="D92" s="164"/>
      <c r="E92" s="164"/>
      <c r="F92" s="155">
        <f t="shared" si="15"/>
        <v>0</v>
      </c>
      <c r="G92" s="164"/>
      <c r="H92" s="155" t="str">
        <f t="shared" si="10"/>
        <v/>
      </c>
      <c r="I92" s="277">
        <f t="shared" si="11"/>
        <v>0</v>
      </c>
      <c r="J92" s="164"/>
      <c r="K92" s="164"/>
      <c r="L92" s="164"/>
      <c r="M92" s="164"/>
      <c r="N92" s="278">
        <f t="shared" si="12"/>
        <v>0</v>
      </c>
      <c r="O92" s="278">
        <f t="shared" si="9"/>
        <v>0</v>
      </c>
      <c r="P92" s="284"/>
      <c r="Q92" s="280">
        <f t="shared" si="13"/>
        <v>0</v>
      </c>
      <c r="R92" s="164"/>
      <c r="S92" s="164"/>
      <c r="T92" s="281">
        <f t="shared" si="16"/>
        <v>0</v>
      </c>
      <c r="U92" s="281">
        <f t="shared" si="17"/>
        <v>0</v>
      </c>
      <c r="V92" s="155">
        <f t="shared" si="14"/>
        <v>0</v>
      </c>
      <c r="W92" s="282"/>
      <c r="X92" s="282"/>
      <c r="Y92" s="282"/>
      <c r="Z92" s="282"/>
      <c r="AA92" s="282"/>
      <c r="AB92" s="282"/>
      <c r="AC92" s="282"/>
    </row>
    <row r="93" spans="2:29" x14ac:dyDescent="0.35">
      <c r="B93" s="283" t="s">
        <v>212</v>
      </c>
      <c r="C93" s="164"/>
      <c r="D93" s="164"/>
      <c r="E93" s="164"/>
      <c r="F93" s="155">
        <f t="shared" si="15"/>
        <v>0</v>
      </c>
      <c r="G93" s="164"/>
      <c r="H93" s="155" t="str">
        <f t="shared" si="10"/>
        <v/>
      </c>
      <c r="I93" s="277">
        <f t="shared" si="11"/>
        <v>0</v>
      </c>
      <c r="J93" s="164"/>
      <c r="K93" s="164"/>
      <c r="L93" s="164"/>
      <c r="M93" s="164"/>
      <c r="N93" s="278">
        <f t="shared" si="12"/>
        <v>0</v>
      </c>
      <c r="O93" s="278">
        <f t="shared" si="9"/>
        <v>0</v>
      </c>
      <c r="P93" s="284"/>
      <c r="Q93" s="280">
        <f t="shared" si="13"/>
        <v>0</v>
      </c>
      <c r="R93" s="164"/>
      <c r="S93" s="164"/>
      <c r="T93" s="281">
        <f t="shared" si="16"/>
        <v>0</v>
      </c>
      <c r="U93" s="281">
        <f t="shared" si="17"/>
        <v>0</v>
      </c>
      <c r="V93" s="155">
        <f t="shared" si="14"/>
        <v>0</v>
      </c>
      <c r="W93" s="282"/>
      <c r="X93" s="282"/>
      <c r="Y93" s="282"/>
      <c r="Z93" s="282"/>
      <c r="AA93" s="282"/>
      <c r="AB93" s="282"/>
      <c r="AC93" s="282"/>
    </row>
    <row r="94" spans="2:29" x14ac:dyDescent="0.35">
      <c r="B94" s="283" t="s">
        <v>213</v>
      </c>
      <c r="C94" s="164"/>
      <c r="D94" s="164"/>
      <c r="E94" s="164"/>
      <c r="F94" s="155">
        <f t="shared" si="15"/>
        <v>0</v>
      </c>
      <c r="G94" s="164"/>
      <c r="H94" s="155" t="str">
        <f t="shared" si="10"/>
        <v/>
      </c>
      <c r="I94" s="277">
        <f t="shared" si="11"/>
        <v>0</v>
      </c>
      <c r="J94" s="164"/>
      <c r="K94" s="164"/>
      <c r="L94" s="164"/>
      <c r="M94" s="164"/>
      <c r="N94" s="278">
        <f t="shared" si="12"/>
        <v>0</v>
      </c>
      <c r="O94" s="278">
        <f t="shared" si="9"/>
        <v>0</v>
      </c>
      <c r="P94" s="284"/>
      <c r="Q94" s="280">
        <f t="shared" si="13"/>
        <v>0</v>
      </c>
      <c r="R94" s="164"/>
      <c r="S94" s="164"/>
      <c r="T94" s="281">
        <f t="shared" si="16"/>
        <v>0</v>
      </c>
      <c r="U94" s="281">
        <f t="shared" si="17"/>
        <v>0</v>
      </c>
      <c r="V94" s="155">
        <f t="shared" si="14"/>
        <v>0</v>
      </c>
      <c r="W94" s="282"/>
      <c r="X94" s="282"/>
      <c r="Y94" s="282"/>
      <c r="Z94" s="282"/>
      <c r="AA94" s="282"/>
      <c r="AB94" s="282"/>
      <c r="AC94" s="282"/>
    </row>
    <row r="95" spans="2:29" x14ac:dyDescent="0.35">
      <c r="B95" s="283" t="s">
        <v>214</v>
      </c>
      <c r="C95" s="164"/>
      <c r="D95" s="164"/>
      <c r="E95" s="164"/>
      <c r="F95" s="155">
        <f t="shared" si="15"/>
        <v>0</v>
      </c>
      <c r="G95" s="164"/>
      <c r="H95" s="155" t="str">
        <f t="shared" si="10"/>
        <v/>
      </c>
      <c r="I95" s="277">
        <f t="shared" si="11"/>
        <v>0</v>
      </c>
      <c r="J95" s="164"/>
      <c r="K95" s="164"/>
      <c r="L95" s="164"/>
      <c r="M95" s="164"/>
      <c r="N95" s="278">
        <f t="shared" si="12"/>
        <v>0</v>
      </c>
      <c r="O95" s="278">
        <f t="shared" si="9"/>
        <v>0</v>
      </c>
      <c r="P95" s="284"/>
      <c r="Q95" s="280">
        <f t="shared" si="13"/>
        <v>0</v>
      </c>
      <c r="R95" s="164"/>
      <c r="S95" s="164"/>
      <c r="T95" s="281">
        <f t="shared" si="16"/>
        <v>0</v>
      </c>
      <c r="U95" s="281">
        <f t="shared" si="17"/>
        <v>0</v>
      </c>
      <c r="V95" s="155">
        <f t="shared" si="14"/>
        <v>0</v>
      </c>
      <c r="W95" s="282"/>
      <c r="X95" s="282"/>
      <c r="Y95" s="282"/>
      <c r="Z95" s="282"/>
      <c r="AA95" s="282"/>
      <c r="AB95" s="282"/>
      <c r="AC95" s="282"/>
    </row>
    <row r="96" spans="2:29" x14ac:dyDescent="0.35">
      <c r="B96" s="283" t="s">
        <v>215</v>
      </c>
      <c r="C96" s="164"/>
      <c r="D96" s="164"/>
      <c r="E96" s="164"/>
      <c r="F96" s="155">
        <f t="shared" si="15"/>
        <v>0</v>
      </c>
      <c r="G96" s="164"/>
      <c r="H96" s="155" t="str">
        <f t="shared" si="10"/>
        <v/>
      </c>
      <c r="I96" s="277">
        <f t="shared" si="11"/>
        <v>0</v>
      </c>
      <c r="J96" s="164"/>
      <c r="K96" s="164"/>
      <c r="L96" s="164"/>
      <c r="M96" s="164"/>
      <c r="N96" s="278">
        <f t="shared" si="12"/>
        <v>0</v>
      </c>
      <c r="O96" s="278">
        <f t="shared" si="9"/>
        <v>0</v>
      </c>
      <c r="P96" s="284"/>
      <c r="Q96" s="280">
        <f t="shared" si="13"/>
        <v>0</v>
      </c>
      <c r="R96" s="164"/>
      <c r="S96" s="164"/>
      <c r="T96" s="281">
        <f t="shared" si="16"/>
        <v>0</v>
      </c>
      <c r="U96" s="281">
        <f t="shared" si="17"/>
        <v>0</v>
      </c>
      <c r="V96" s="155">
        <f t="shared" si="14"/>
        <v>0</v>
      </c>
      <c r="W96" s="282"/>
      <c r="X96" s="282"/>
      <c r="Y96" s="282"/>
      <c r="Z96" s="282"/>
      <c r="AA96" s="282"/>
      <c r="AB96" s="282"/>
      <c r="AC96" s="282"/>
    </row>
    <row r="97" spans="2:29" x14ac:dyDescent="0.35">
      <c r="B97" s="283" t="s">
        <v>216</v>
      </c>
      <c r="C97" s="164"/>
      <c r="D97" s="164"/>
      <c r="E97" s="164"/>
      <c r="F97" s="155">
        <f t="shared" si="15"/>
        <v>0</v>
      </c>
      <c r="G97" s="164"/>
      <c r="H97" s="155" t="str">
        <f t="shared" si="10"/>
        <v/>
      </c>
      <c r="I97" s="277">
        <f t="shared" si="11"/>
        <v>0</v>
      </c>
      <c r="J97" s="164"/>
      <c r="K97" s="164"/>
      <c r="L97" s="164"/>
      <c r="M97" s="164"/>
      <c r="N97" s="278">
        <f t="shared" si="12"/>
        <v>0</v>
      </c>
      <c r="O97" s="278">
        <f t="shared" si="9"/>
        <v>0</v>
      </c>
      <c r="P97" s="284"/>
      <c r="Q97" s="280">
        <f t="shared" si="13"/>
        <v>0</v>
      </c>
      <c r="R97" s="164"/>
      <c r="S97" s="164"/>
      <c r="T97" s="281">
        <f t="shared" si="16"/>
        <v>0</v>
      </c>
      <c r="U97" s="281">
        <f t="shared" si="17"/>
        <v>0</v>
      </c>
      <c r="V97" s="155">
        <f t="shared" si="14"/>
        <v>0</v>
      </c>
      <c r="W97" s="282"/>
      <c r="X97" s="282"/>
      <c r="Y97" s="282"/>
      <c r="Z97" s="282"/>
      <c r="AA97" s="282"/>
      <c r="AB97" s="282"/>
      <c r="AC97" s="282"/>
    </row>
    <row r="98" spans="2:29" x14ac:dyDescent="0.35">
      <c r="B98" s="283" t="s">
        <v>217</v>
      </c>
      <c r="C98" s="164"/>
      <c r="D98" s="164"/>
      <c r="E98" s="164"/>
      <c r="F98" s="155">
        <f t="shared" si="15"/>
        <v>0</v>
      </c>
      <c r="G98" s="164"/>
      <c r="H98" s="155" t="str">
        <f t="shared" si="10"/>
        <v/>
      </c>
      <c r="I98" s="277">
        <f t="shared" si="11"/>
        <v>0</v>
      </c>
      <c r="J98" s="164"/>
      <c r="K98" s="164"/>
      <c r="L98" s="164"/>
      <c r="M98" s="164"/>
      <c r="N98" s="278">
        <f t="shared" si="12"/>
        <v>0</v>
      </c>
      <c r="O98" s="278">
        <f t="shared" si="9"/>
        <v>0</v>
      </c>
      <c r="P98" s="284"/>
      <c r="Q98" s="280">
        <f t="shared" si="13"/>
        <v>0</v>
      </c>
      <c r="R98" s="164"/>
      <c r="S98" s="164"/>
      <c r="T98" s="281">
        <f t="shared" si="16"/>
        <v>0</v>
      </c>
      <c r="U98" s="281">
        <f t="shared" si="17"/>
        <v>0</v>
      </c>
      <c r="V98" s="155">
        <f t="shared" si="14"/>
        <v>0</v>
      </c>
      <c r="W98" s="282"/>
      <c r="X98" s="282"/>
      <c r="Y98" s="282"/>
      <c r="Z98" s="282"/>
      <c r="AA98" s="282"/>
      <c r="AB98" s="282"/>
      <c r="AC98" s="282"/>
    </row>
    <row r="99" spans="2:29" x14ac:dyDescent="0.35">
      <c r="B99" s="283" t="s">
        <v>218</v>
      </c>
      <c r="C99" s="164"/>
      <c r="D99" s="164"/>
      <c r="E99" s="164"/>
      <c r="F99" s="155">
        <f t="shared" si="15"/>
        <v>0</v>
      </c>
      <c r="G99" s="164"/>
      <c r="H99" s="155" t="str">
        <f t="shared" si="10"/>
        <v/>
      </c>
      <c r="I99" s="277">
        <f t="shared" si="11"/>
        <v>0</v>
      </c>
      <c r="J99" s="164"/>
      <c r="K99" s="164"/>
      <c r="L99" s="164"/>
      <c r="M99" s="164"/>
      <c r="N99" s="278">
        <f t="shared" si="12"/>
        <v>0</v>
      </c>
      <c r="O99" s="278">
        <f t="shared" si="9"/>
        <v>0</v>
      </c>
      <c r="P99" s="284"/>
      <c r="Q99" s="280">
        <f t="shared" si="13"/>
        <v>0</v>
      </c>
      <c r="R99" s="164"/>
      <c r="S99" s="164"/>
      <c r="T99" s="281">
        <f t="shared" si="16"/>
        <v>0</v>
      </c>
      <c r="U99" s="281">
        <f t="shared" si="17"/>
        <v>0</v>
      </c>
      <c r="V99" s="155">
        <f t="shared" si="14"/>
        <v>0</v>
      </c>
      <c r="W99" s="282"/>
      <c r="X99" s="282"/>
      <c r="Y99" s="282"/>
      <c r="Z99" s="282"/>
      <c r="AA99" s="282"/>
      <c r="AB99" s="282"/>
      <c r="AC99" s="282"/>
    </row>
    <row r="100" spans="2:29" x14ac:dyDescent="0.35">
      <c r="B100" s="283" t="s">
        <v>219</v>
      </c>
      <c r="C100" s="164"/>
      <c r="D100" s="164"/>
      <c r="E100" s="164"/>
      <c r="F100" s="155">
        <f t="shared" si="15"/>
        <v>0</v>
      </c>
      <c r="G100" s="164"/>
      <c r="H100" s="155" t="str">
        <f t="shared" si="10"/>
        <v/>
      </c>
      <c r="I100" s="277">
        <f t="shared" si="11"/>
        <v>0</v>
      </c>
      <c r="J100" s="164"/>
      <c r="K100" s="164"/>
      <c r="L100" s="164"/>
      <c r="M100" s="164"/>
      <c r="N100" s="278">
        <f t="shared" si="12"/>
        <v>0</v>
      </c>
      <c r="O100" s="278">
        <f t="shared" si="9"/>
        <v>0</v>
      </c>
      <c r="P100" s="284"/>
      <c r="Q100" s="280">
        <f t="shared" si="13"/>
        <v>0</v>
      </c>
      <c r="R100" s="164"/>
      <c r="S100" s="164"/>
      <c r="T100" s="281">
        <f t="shared" si="16"/>
        <v>0</v>
      </c>
      <c r="U100" s="281">
        <f t="shared" si="17"/>
        <v>0</v>
      </c>
      <c r="V100" s="155">
        <f t="shared" si="14"/>
        <v>0</v>
      </c>
      <c r="W100" s="282"/>
      <c r="X100" s="282"/>
      <c r="Y100" s="282"/>
      <c r="Z100" s="282"/>
      <c r="AA100" s="282"/>
      <c r="AB100" s="282"/>
      <c r="AC100" s="282"/>
    </row>
    <row r="101" spans="2:29" x14ac:dyDescent="0.35">
      <c r="B101" s="283" t="s">
        <v>220</v>
      </c>
      <c r="C101" s="164"/>
      <c r="D101" s="164"/>
      <c r="E101" s="164"/>
      <c r="F101" s="155">
        <f t="shared" si="15"/>
        <v>0</v>
      </c>
      <c r="G101" s="164"/>
      <c r="H101" s="155" t="str">
        <f t="shared" si="10"/>
        <v/>
      </c>
      <c r="I101" s="277">
        <f t="shared" si="11"/>
        <v>0</v>
      </c>
      <c r="J101" s="164"/>
      <c r="K101" s="164"/>
      <c r="L101" s="164"/>
      <c r="M101" s="164"/>
      <c r="N101" s="278">
        <f t="shared" si="12"/>
        <v>0</v>
      </c>
      <c r="O101" s="278">
        <f t="shared" si="9"/>
        <v>0</v>
      </c>
      <c r="P101" s="284"/>
      <c r="Q101" s="280">
        <f t="shared" si="13"/>
        <v>0</v>
      </c>
      <c r="R101" s="164"/>
      <c r="S101" s="164"/>
      <c r="T101" s="281">
        <f t="shared" si="16"/>
        <v>0</v>
      </c>
      <c r="U101" s="281">
        <f t="shared" si="17"/>
        <v>0</v>
      </c>
      <c r="V101" s="155">
        <f t="shared" si="14"/>
        <v>0</v>
      </c>
      <c r="W101" s="282"/>
      <c r="X101" s="282"/>
      <c r="Y101" s="282"/>
      <c r="Z101" s="282"/>
      <c r="AA101" s="282"/>
      <c r="AB101" s="282"/>
      <c r="AC101" s="282"/>
    </row>
    <row r="102" spans="2:29" x14ac:dyDescent="0.35">
      <c r="B102" s="283" t="s">
        <v>221</v>
      </c>
      <c r="C102" s="164"/>
      <c r="D102" s="164"/>
      <c r="E102" s="164"/>
      <c r="F102" s="155">
        <f t="shared" si="15"/>
        <v>0</v>
      </c>
      <c r="G102" s="164"/>
      <c r="H102" s="155" t="str">
        <f t="shared" si="10"/>
        <v/>
      </c>
      <c r="I102" s="277">
        <f t="shared" si="11"/>
        <v>0</v>
      </c>
      <c r="J102" s="164"/>
      <c r="K102" s="164"/>
      <c r="L102" s="164"/>
      <c r="M102" s="164"/>
      <c r="N102" s="278">
        <f t="shared" si="12"/>
        <v>0</v>
      </c>
      <c r="O102" s="278">
        <f t="shared" si="9"/>
        <v>0</v>
      </c>
      <c r="P102" s="284"/>
      <c r="Q102" s="280">
        <f t="shared" si="13"/>
        <v>0</v>
      </c>
      <c r="R102" s="164"/>
      <c r="S102" s="164"/>
      <c r="T102" s="281">
        <f t="shared" si="16"/>
        <v>0</v>
      </c>
      <c r="U102" s="281">
        <f t="shared" si="17"/>
        <v>0</v>
      </c>
      <c r="V102" s="155">
        <f t="shared" si="14"/>
        <v>0</v>
      </c>
      <c r="W102" s="282"/>
      <c r="X102" s="282"/>
      <c r="Y102" s="282"/>
      <c r="Z102" s="282"/>
      <c r="AA102" s="282"/>
      <c r="AB102" s="282"/>
      <c r="AC102" s="282"/>
    </row>
    <row r="103" spans="2:29" x14ac:dyDescent="0.35">
      <c r="B103" s="283" t="s">
        <v>222</v>
      </c>
      <c r="C103" s="164"/>
      <c r="D103" s="164"/>
      <c r="E103" s="164"/>
      <c r="F103" s="155">
        <f t="shared" si="15"/>
        <v>0</v>
      </c>
      <c r="G103" s="164"/>
      <c r="H103" s="155" t="str">
        <f t="shared" si="10"/>
        <v/>
      </c>
      <c r="I103" s="277">
        <f t="shared" si="11"/>
        <v>0</v>
      </c>
      <c r="J103" s="164"/>
      <c r="K103" s="164"/>
      <c r="L103" s="164"/>
      <c r="M103" s="164"/>
      <c r="N103" s="278">
        <f t="shared" si="12"/>
        <v>0</v>
      </c>
      <c r="O103" s="278">
        <f t="shared" si="9"/>
        <v>0</v>
      </c>
      <c r="P103" s="284"/>
      <c r="Q103" s="280">
        <f t="shared" si="13"/>
        <v>0</v>
      </c>
      <c r="R103" s="164"/>
      <c r="S103" s="164"/>
      <c r="T103" s="281">
        <f t="shared" si="16"/>
        <v>0</v>
      </c>
      <c r="U103" s="281">
        <f t="shared" si="17"/>
        <v>0</v>
      </c>
      <c r="V103" s="155">
        <f t="shared" si="14"/>
        <v>0</v>
      </c>
      <c r="W103" s="282"/>
      <c r="X103" s="282"/>
      <c r="Y103" s="282"/>
      <c r="Z103" s="282"/>
      <c r="AA103" s="282"/>
      <c r="AB103" s="282"/>
      <c r="AC103" s="282"/>
    </row>
    <row r="104" spans="2:29" x14ac:dyDescent="0.35">
      <c r="B104" s="283" t="s">
        <v>223</v>
      </c>
      <c r="C104" s="164"/>
      <c r="D104" s="164"/>
      <c r="E104" s="164"/>
      <c r="F104" s="155">
        <f t="shared" si="15"/>
        <v>0</v>
      </c>
      <c r="G104" s="164"/>
      <c r="H104" s="155" t="str">
        <f t="shared" si="10"/>
        <v/>
      </c>
      <c r="I104" s="277">
        <f t="shared" si="11"/>
        <v>0</v>
      </c>
      <c r="J104" s="164"/>
      <c r="K104" s="164"/>
      <c r="L104" s="164"/>
      <c r="M104" s="164"/>
      <c r="N104" s="278">
        <f t="shared" si="12"/>
        <v>0</v>
      </c>
      <c r="O104" s="278">
        <f t="shared" si="9"/>
        <v>0</v>
      </c>
      <c r="P104" s="284"/>
      <c r="Q104" s="280">
        <f t="shared" si="13"/>
        <v>0</v>
      </c>
      <c r="R104" s="164"/>
      <c r="S104" s="164"/>
      <c r="T104" s="281">
        <f t="shared" si="16"/>
        <v>0</v>
      </c>
      <c r="U104" s="281">
        <f t="shared" si="17"/>
        <v>0</v>
      </c>
      <c r="V104" s="155">
        <f t="shared" si="14"/>
        <v>0</v>
      </c>
      <c r="W104" s="282"/>
      <c r="X104" s="282"/>
      <c r="Y104" s="282"/>
      <c r="Z104" s="282"/>
      <c r="AA104" s="282"/>
      <c r="AB104" s="282"/>
      <c r="AC104" s="282"/>
    </row>
    <row r="105" spans="2:29" x14ac:dyDescent="0.35">
      <c r="B105" s="283" t="s">
        <v>224</v>
      </c>
      <c r="C105" s="164"/>
      <c r="D105" s="164"/>
      <c r="E105" s="164"/>
      <c r="F105" s="155">
        <f t="shared" si="15"/>
        <v>0</v>
      </c>
      <c r="G105" s="164"/>
      <c r="H105" s="155" t="str">
        <f t="shared" si="10"/>
        <v/>
      </c>
      <c r="I105" s="277">
        <f t="shared" si="11"/>
        <v>0</v>
      </c>
      <c r="J105" s="164"/>
      <c r="K105" s="164"/>
      <c r="L105" s="164"/>
      <c r="M105" s="164"/>
      <c r="N105" s="278">
        <f t="shared" si="12"/>
        <v>0</v>
      </c>
      <c r="O105" s="278">
        <f t="shared" si="9"/>
        <v>0</v>
      </c>
      <c r="P105" s="284"/>
      <c r="Q105" s="280">
        <f t="shared" si="13"/>
        <v>0</v>
      </c>
      <c r="R105" s="164"/>
      <c r="S105" s="164"/>
      <c r="T105" s="281">
        <f t="shared" si="16"/>
        <v>0</v>
      </c>
      <c r="U105" s="281">
        <f t="shared" si="17"/>
        <v>0</v>
      </c>
      <c r="V105" s="155">
        <f t="shared" si="14"/>
        <v>0</v>
      </c>
      <c r="W105" s="282"/>
      <c r="X105" s="282"/>
      <c r="Y105" s="282"/>
      <c r="Z105" s="282"/>
      <c r="AA105" s="282"/>
      <c r="AB105" s="282"/>
      <c r="AC105" s="282"/>
    </row>
    <row r="106" spans="2:29" x14ac:dyDescent="0.35">
      <c r="B106" s="283" t="s">
        <v>225</v>
      </c>
      <c r="C106" s="164"/>
      <c r="D106" s="164"/>
      <c r="E106" s="164"/>
      <c r="F106" s="155">
        <f t="shared" si="15"/>
        <v>0</v>
      </c>
      <c r="G106" s="164"/>
      <c r="H106" s="155" t="str">
        <f t="shared" si="10"/>
        <v/>
      </c>
      <c r="I106" s="277">
        <f t="shared" si="11"/>
        <v>0</v>
      </c>
      <c r="J106" s="164"/>
      <c r="K106" s="164"/>
      <c r="L106" s="164"/>
      <c r="M106" s="164"/>
      <c r="N106" s="278">
        <f t="shared" si="12"/>
        <v>0</v>
      </c>
      <c r="O106" s="278">
        <f t="shared" si="9"/>
        <v>0</v>
      </c>
      <c r="P106" s="284"/>
      <c r="Q106" s="280">
        <f t="shared" si="13"/>
        <v>0</v>
      </c>
      <c r="R106" s="164"/>
      <c r="S106" s="164"/>
      <c r="T106" s="281">
        <f t="shared" si="16"/>
        <v>0</v>
      </c>
      <c r="U106" s="281">
        <f t="shared" si="17"/>
        <v>0</v>
      </c>
      <c r="V106" s="155">
        <f t="shared" si="14"/>
        <v>0</v>
      </c>
      <c r="W106" s="282"/>
      <c r="X106" s="282"/>
      <c r="Y106" s="282"/>
      <c r="Z106" s="282"/>
      <c r="AA106" s="282"/>
      <c r="AB106" s="282"/>
      <c r="AC106" s="282"/>
    </row>
    <row r="107" spans="2:29" x14ac:dyDescent="0.35">
      <c r="B107" s="283" t="s">
        <v>226</v>
      </c>
      <c r="C107" s="164"/>
      <c r="D107" s="164"/>
      <c r="E107" s="164"/>
      <c r="F107" s="155">
        <f t="shared" si="15"/>
        <v>0</v>
      </c>
      <c r="G107" s="164"/>
      <c r="H107" s="155" t="str">
        <f t="shared" si="10"/>
        <v/>
      </c>
      <c r="I107" s="277">
        <f t="shared" si="11"/>
        <v>0</v>
      </c>
      <c r="J107" s="164"/>
      <c r="K107" s="164"/>
      <c r="L107" s="164"/>
      <c r="M107" s="164"/>
      <c r="N107" s="278">
        <f t="shared" si="12"/>
        <v>0</v>
      </c>
      <c r="O107" s="278">
        <f t="shared" si="9"/>
        <v>0</v>
      </c>
      <c r="P107" s="284"/>
      <c r="Q107" s="280">
        <f t="shared" si="13"/>
        <v>0</v>
      </c>
      <c r="R107" s="164"/>
      <c r="S107" s="164"/>
      <c r="T107" s="281">
        <f t="shared" si="16"/>
        <v>0</v>
      </c>
      <c r="U107" s="281">
        <f t="shared" si="17"/>
        <v>0</v>
      </c>
      <c r="V107" s="155">
        <f t="shared" si="14"/>
        <v>0</v>
      </c>
      <c r="W107" s="282"/>
      <c r="X107" s="282"/>
      <c r="Y107" s="282"/>
      <c r="Z107" s="282"/>
      <c r="AA107" s="282"/>
      <c r="AB107" s="282"/>
      <c r="AC107" s="282"/>
    </row>
    <row r="108" spans="2:29" x14ac:dyDescent="0.35">
      <c r="B108" s="283" t="s">
        <v>227</v>
      </c>
      <c r="C108" s="164"/>
      <c r="D108" s="164"/>
      <c r="E108" s="164"/>
      <c r="F108" s="155">
        <f t="shared" si="15"/>
        <v>0</v>
      </c>
      <c r="G108" s="164"/>
      <c r="H108" s="155" t="str">
        <f t="shared" si="10"/>
        <v/>
      </c>
      <c r="I108" s="277">
        <f t="shared" si="11"/>
        <v>0</v>
      </c>
      <c r="J108" s="164"/>
      <c r="K108" s="164"/>
      <c r="L108" s="164"/>
      <c r="M108" s="164"/>
      <c r="N108" s="278">
        <f t="shared" si="12"/>
        <v>0</v>
      </c>
      <c r="O108" s="278">
        <f t="shared" si="9"/>
        <v>0</v>
      </c>
      <c r="P108" s="284"/>
      <c r="Q108" s="280">
        <f t="shared" si="13"/>
        <v>0</v>
      </c>
      <c r="R108" s="164"/>
      <c r="S108" s="164"/>
      <c r="T108" s="281">
        <f t="shared" si="16"/>
        <v>0</v>
      </c>
      <c r="U108" s="281">
        <f t="shared" si="17"/>
        <v>0</v>
      </c>
      <c r="V108" s="155">
        <f t="shared" si="14"/>
        <v>0</v>
      </c>
      <c r="W108" s="282"/>
      <c r="X108" s="282"/>
      <c r="Y108" s="282"/>
      <c r="Z108" s="282"/>
      <c r="AA108" s="282"/>
      <c r="AB108" s="282"/>
      <c r="AC108" s="282"/>
    </row>
    <row r="109" spans="2:29" x14ac:dyDescent="0.35">
      <c r="B109" s="283" t="s">
        <v>228</v>
      </c>
      <c r="C109" s="164"/>
      <c r="D109" s="164"/>
      <c r="E109" s="164"/>
      <c r="F109" s="155">
        <f t="shared" si="15"/>
        <v>0</v>
      </c>
      <c r="G109" s="164"/>
      <c r="H109" s="155" t="str">
        <f t="shared" si="10"/>
        <v/>
      </c>
      <c r="I109" s="277">
        <f t="shared" si="11"/>
        <v>0</v>
      </c>
      <c r="J109" s="164"/>
      <c r="K109" s="164"/>
      <c r="L109" s="164"/>
      <c r="M109" s="164"/>
      <c r="N109" s="278">
        <f t="shared" si="12"/>
        <v>0</v>
      </c>
      <c r="O109" s="278">
        <f t="shared" si="9"/>
        <v>0</v>
      </c>
      <c r="P109" s="284"/>
      <c r="Q109" s="280">
        <f t="shared" si="13"/>
        <v>0</v>
      </c>
      <c r="R109" s="164"/>
      <c r="S109" s="164"/>
      <c r="T109" s="281">
        <f t="shared" si="16"/>
        <v>0</v>
      </c>
      <c r="U109" s="281">
        <f t="shared" si="17"/>
        <v>0</v>
      </c>
      <c r="V109" s="155">
        <f t="shared" si="14"/>
        <v>0</v>
      </c>
      <c r="W109" s="282"/>
      <c r="X109" s="282"/>
      <c r="Y109" s="282"/>
      <c r="Z109" s="282"/>
      <c r="AA109" s="282"/>
      <c r="AB109" s="282"/>
      <c r="AC109" s="282"/>
    </row>
    <row r="110" spans="2:29" x14ac:dyDescent="0.35">
      <c r="B110" s="283" t="s">
        <v>229</v>
      </c>
      <c r="C110" s="164"/>
      <c r="D110" s="164"/>
      <c r="E110" s="164"/>
      <c r="F110" s="155">
        <f t="shared" si="15"/>
        <v>0</v>
      </c>
      <c r="G110" s="164"/>
      <c r="H110" s="155" t="str">
        <f t="shared" si="10"/>
        <v/>
      </c>
      <c r="I110" s="277">
        <f t="shared" si="11"/>
        <v>0</v>
      </c>
      <c r="J110" s="164"/>
      <c r="K110" s="164"/>
      <c r="L110" s="164"/>
      <c r="M110" s="164"/>
      <c r="N110" s="278">
        <f t="shared" si="12"/>
        <v>0</v>
      </c>
      <c r="O110" s="278">
        <f t="shared" si="9"/>
        <v>0</v>
      </c>
      <c r="P110" s="284"/>
      <c r="Q110" s="280">
        <f t="shared" si="13"/>
        <v>0</v>
      </c>
      <c r="R110" s="164"/>
      <c r="S110" s="164"/>
      <c r="T110" s="281">
        <f t="shared" si="16"/>
        <v>0</v>
      </c>
      <c r="U110" s="281">
        <f t="shared" si="17"/>
        <v>0</v>
      </c>
      <c r="V110" s="155">
        <f t="shared" si="14"/>
        <v>0</v>
      </c>
      <c r="W110" s="282"/>
      <c r="X110" s="282"/>
      <c r="Y110" s="282"/>
      <c r="Z110" s="282"/>
      <c r="AA110" s="282"/>
      <c r="AB110" s="282"/>
      <c r="AC110" s="282"/>
    </row>
    <row r="111" spans="2:29" x14ac:dyDescent="0.35">
      <c r="B111" s="283" t="s">
        <v>230</v>
      </c>
      <c r="C111" s="164"/>
      <c r="D111" s="164"/>
      <c r="E111" s="164"/>
      <c r="F111" s="155">
        <f t="shared" si="15"/>
        <v>0</v>
      </c>
      <c r="G111" s="164"/>
      <c r="H111" s="155" t="str">
        <f t="shared" si="10"/>
        <v/>
      </c>
      <c r="I111" s="277">
        <f t="shared" si="11"/>
        <v>0</v>
      </c>
      <c r="J111" s="164"/>
      <c r="K111" s="164"/>
      <c r="L111" s="164"/>
      <c r="M111" s="164"/>
      <c r="N111" s="278">
        <f t="shared" si="12"/>
        <v>0</v>
      </c>
      <c r="O111" s="278">
        <f t="shared" si="9"/>
        <v>0</v>
      </c>
      <c r="P111" s="284"/>
      <c r="Q111" s="280">
        <f t="shared" si="13"/>
        <v>0</v>
      </c>
      <c r="R111" s="164"/>
      <c r="S111" s="164"/>
      <c r="T111" s="281">
        <f t="shared" si="16"/>
        <v>0</v>
      </c>
      <c r="U111" s="281">
        <f t="shared" si="17"/>
        <v>0</v>
      </c>
      <c r="V111" s="155">
        <f t="shared" si="14"/>
        <v>0</v>
      </c>
      <c r="W111" s="282"/>
      <c r="X111" s="282"/>
      <c r="Y111" s="282"/>
      <c r="Z111" s="282"/>
      <c r="AA111" s="282"/>
      <c r="AB111" s="282"/>
      <c r="AC111" s="282"/>
    </row>
    <row r="112" spans="2:29" x14ac:dyDescent="0.35">
      <c r="B112" s="283" t="s">
        <v>231</v>
      </c>
      <c r="C112" s="164"/>
      <c r="D112" s="164"/>
      <c r="E112" s="164"/>
      <c r="F112" s="155">
        <f t="shared" si="15"/>
        <v>0</v>
      </c>
      <c r="G112" s="164"/>
      <c r="H112" s="155" t="str">
        <f t="shared" si="10"/>
        <v/>
      </c>
      <c r="I112" s="277">
        <f t="shared" si="11"/>
        <v>0</v>
      </c>
      <c r="J112" s="164"/>
      <c r="K112" s="164"/>
      <c r="L112" s="164"/>
      <c r="M112" s="164"/>
      <c r="N112" s="278">
        <f t="shared" si="12"/>
        <v>0</v>
      </c>
      <c r="O112" s="278">
        <f t="shared" si="9"/>
        <v>0</v>
      </c>
      <c r="P112" s="284"/>
      <c r="Q112" s="280">
        <f t="shared" si="13"/>
        <v>0</v>
      </c>
      <c r="R112" s="164"/>
      <c r="S112" s="164"/>
      <c r="T112" s="281">
        <f t="shared" si="16"/>
        <v>0</v>
      </c>
      <c r="U112" s="281">
        <f t="shared" si="17"/>
        <v>0</v>
      </c>
      <c r="V112" s="155">
        <f t="shared" si="14"/>
        <v>0</v>
      </c>
      <c r="W112" s="282"/>
      <c r="X112" s="282"/>
      <c r="Y112" s="282"/>
      <c r="Z112" s="282"/>
      <c r="AA112" s="282"/>
      <c r="AB112" s="282"/>
      <c r="AC112" s="282"/>
    </row>
    <row r="113" spans="2:29" x14ac:dyDescent="0.35">
      <c r="B113" s="283" t="s">
        <v>232</v>
      </c>
      <c r="C113" s="164"/>
      <c r="D113" s="164"/>
      <c r="E113" s="164"/>
      <c r="F113" s="155">
        <f t="shared" si="15"/>
        <v>0</v>
      </c>
      <c r="G113" s="164"/>
      <c r="H113" s="155" t="str">
        <f t="shared" si="10"/>
        <v/>
      </c>
      <c r="I113" s="277">
        <f t="shared" si="11"/>
        <v>0</v>
      </c>
      <c r="J113" s="164"/>
      <c r="K113" s="164"/>
      <c r="L113" s="164"/>
      <c r="M113" s="164"/>
      <c r="N113" s="278">
        <f t="shared" si="12"/>
        <v>0</v>
      </c>
      <c r="O113" s="278">
        <f t="shared" si="9"/>
        <v>0</v>
      </c>
      <c r="P113" s="284"/>
      <c r="Q113" s="280">
        <f t="shared" si="13"/>
        <v>0</v>
      </c>
      <c r="R113" s="164"/>
      <c r="S113" s="164"/>
      <c r="T113" s="281">
        <f t="shared" si="16"/>
        <v>0</v>
      </c>
      <c r="U113" s="281">
        <f t="shared" si="17"/>
        <v>0</v>
      </c>
      <c r="V113" s="155">
        <f t="shared" si="14"/>
        <v>0</v>
      </c>
      <c r="W113" s="282"/>
      <c r="X113" s="282"/>
      <c r="Y113" s="282"/>
      <c r="Z113" s="282"/>
      <c r="AA113" s="282"/>
      <c r="AB113" s="282"/>
      <c r="AC113" s="282"/>
    </row>
    <row r="114" spans="2:29" x14ac:dyDescent="0.35">
      <c r="B114" s="283" t="s">
        <v>233</v>
      </c>
      <c r="C114" s="164"/>
      <c r="D114" s="164"/>
      <c r="E114" s="164"/>
      <c r="F114" s="155">
        <f t="shared" si="15"/>
        <v>0</v>
      </c>
      <c r="G114" s="164"/>
      <c r="H114" s="155" t="str">
        <f t="shared" si="10"/>
        <v/>
      </c>
      <c r="I114" s="277">
        <f t="shared" si="11"/>
        <v>0</v>
      </c>
      <c r="J114" s="164"/>
      <c r="K114" s="164"/>
      <c r="L114" s="164"/>
      <c r="M114" s="164"/>
      <c r="N114" s="278">
        <f t="shared" si="12"/>
        <v>0</v>
      </c>
      <c r="O114" s="278">
        <f t="shared" si="9"/>
        <v>0</v>
      </c>
      <c r="P114" s="284"/>
      <c r="Q114" s="280">
        <f t="shared" si="13"/>
        <v>0</v>
      </c>
      <c r="R114" s="164"/>
      <c r="S114" s="164"/>
      <c r="T114" s="281">
        <f t="shared" si="16"/>
        <v>0</v>
      </c>
      <c r="U114" s="281">
        <f t="shared" si="17"/>
        <v>0</v>
      </c>
      <c r="V114" s="155">
        <f t="shared" si="14"/>
        <v>0</v>
      </c>
      <c r="W114" s="282"/>
      <c r="X114" s="282"/>
      <c r="Y114" s="282"/>
      <c r="Z114" s="282"/>
      <c r="AA114" s="282"/>
      <c r="AB114" s="282"/>
      <c r="AC114" s="282"/>
    </row>
    <row r="115" spans="2:29" x14ac:dyDescent="0.35">
      <c r="B115" s="283" t="s">
        <v>234</v>
      </c>
      <c r="C115" s="164"/>
      <c r="D115" s="164"/>
      <c r="E115" s="164"/>
      <c r="F115" s="155">
        <f t="shared" si="15"/>
        <v>0</v>
      </c>
      <c r="G115" s="164"/>
      <c r="H115" s="155" t="str">
        <f t="shared" si="10"/>
        <v/>
      </c>
      <c r="I115" s="277">
        <f t="shared" si="11"/>
        <v>0</v>
      </c>
      <c r="J115" s="164"/>
      <c r="K115" s="164"/>
      <c r="L115" s="164"/>
      <c r="M115" s="164"/>
      <c r="N115" s="278">
        <f t="shared" si="12"/>
        <v>0</v>
      </c>
      <c r="O115" s="278">
        <f t="shared" si="9"/>
        <v>0</v>
      </c>
      <c r="P115" s="284"/>
      <c r="Q115" s="280">
        <f t="shared" si="13"/>
        <v>0</v>
      </c>
      <c r="R115" s="164"/>
      <c r="S115" s="164"/>
      <c r="T115" s="281">
        <f t="shared" si="16"/>
        <v>0</v>
      </c>
      <c r="U115" s="281">
        <f t="shared" si="17"/>
        <v>0</v>
      </c>
      <c r="V115" s="155">
        <f t="shared" si="14"/>
        <v>0</v>
      </c>
      <c r="W115" s="282"/>
      <c r="X115" s="282"/>
      <c r="Y115" s="282"/>
      <c r="Z115" s="282"/>
      <c r="AA115" s="282"/>
      <c r="AB115" s="282"/>
      <c r="AC115" s="282"/>
    </row>
    <row r="116" spans="2:29" x14ac:dyDescent="0.35">
      <c r="B116" s="283" t="s">
        <v>235</v>
      </c>
      <c r="C116" s="164"/>
      <c r="D116" s="164"/>
      <c r="E116" s="164"/>
      <c r="F116" s="155">
        <f t="shared" si="15"/>
        <v>0</v>
      </c>
      <c r="G116" s="164"/>
      <c r="H116" s="155" t="str">
        <f t="shared" si="10"/>
        <v/>
      </c>
      <c r="I116" s="277">
        <f t="shared" si="11"/>
        <v>0</v>
      </c>
      <c r="J116" s="164"/>
      <c r="K116" s="164"/>
      <c r="L116" s="164"/>
      <c r="M116" s="164"/>
      <c r="N116" s="278">
        <f t="shared" si="12"/>
        <v>0</v>
      </c>
      <c r="O116" s="278">
        <f t="shared" si="9"/>
        <v>0</v>
      </c>
      <c r="P116" s="284"/>
      <c r="Q116" s="280">
        <f t="shared" si="13"/>
        <v>0</v>
      </c>
      <c r="R116" s="164"/>
      <c r="S116" s="164"/>
      <c r="T116" s="281">
        <f t="shared" si="16"/>
        <v>0</v>
      </c>
      <c r="U116" s="281">
        <f t="shared" si="17"/>
        <v>0</v>
      </c>
      <c r="V116" s="155">
        <f t="shared" si="14"/>
        <v>0</v>
      </c>
      <c r="W116" s="282"/>
      <c r="X116" s="282"/>
      <c r="Y116" s="282"/>
      <c r="Z116" s="282"/>
      <c r="AA116" s="282"/>
      <c r="AB116" s="282"/>
      <c r="AC116" s="282"/>
    </row>
    <row r="117" spans="2:29" x14ac:dyDescent="0.35">
      <c r="B117" s="283" t="s">
        <v>236</v>
      </c>
      <c r="C117" s="164"/>
      <c r="D117" s="164"/>
      <c r="E117" s="164"/>
      <c r="F117" s="155">
        <f t="shared" si="15"/>
        <v>0</v>
      </c>
      <c r="G117" s="164"/>
      <c r="H117" s="155" t="str">
        <f t="shared" si="10"/>
        <v/>
      </c>
      <c r="I117" s="277">
        <f t="shared" si="11"/>
        <v>0</v>
      </c>
      <c r="J117" s="164"/>
      <c r="K117" s="164"/>
      <c r="L117" s="164"/>
      <c r="M117" s="164"/>
      <c r="N117" s="278">
        <f t="shared" si="12"/>
        <v>0</v>
      </c>
      <c r="O117" s="278">
        <f t="shared" si="9"/>
        <v>0</v>
      </c>
      <c r="P117" s="284"/>
      <c r="Q117" s="280">
        <f t="shared" si="13"/>
        <v>0</v>
      </c>
      <c r="R117" s="164"/>
      <c r="S117" s="164"/>
      <c r="T117" s="281">
        <f t="shared" si="16"/>
        <v>0</v>
      </c>
      <c r="U117" s="281">
        <f t="shared" si="17"/>
        <v>0</v>
      </c>
      <c r="V117" s="155">
        <f t="shared" si="14"/>
        <v>0</v>
      </c>
      <c r="W117" s="282"/>
      <c r="X117" s="282"/>
      <c r="Y117" s="282"/>
      <c r="Z117" s="282"/>
      <c r="AA117" s="282"/>
      <c r="AB117" s="282"/>
      <c r="AC117" s="282"/>
    </row>
    <row r="118" spans="2:29" x14ac:dyDescent="0.35">
      <c r="B118" s="283" t="s">
        <v>237</v>
      </c>
      <c r="C118" s="164"/>
      <c r="D118" s="164"/>
      <c r="E118" s="164"/>
      <c r="F118" s="155">
        <f t="shared" si="15"/>
        <v>0</v>
      </c>
      <c r="G118" s="164"/>
      <c r="H118" s="155" t="str">
        <f t="shared" si="10"/>
        <v/>
      </c>
      <c r="I118" s="277">
        <f t="shared" si="11"/>
        <v>0</v>
      </c>
      <c r="J118" s="164"/>
      <c r="K118" s="164"/>
      <c r="L118" s="164"/>
      <c r="M118" s="164"/>
      <c r="N118" s="278">
        <f t="shared" si="12"/>
        <v>0</v>
      </c>
      <c r="O118" s="278">
        <f t="shared" si="9"/>
        <v>0</v>
      </c>
      <c r="P118" s="284"/>
      <c r="Q118" s="280">
        <f t="shared" si="13"/>
        <v>0</v>
      </c>
      <c r="R118" s="164"/>
      <c r="S118" s="164"/>
      <c r="T118" s="281">
        <f t="shared" si="16"/>
        <v>0</v>
      </c>
      <c r="U118" s="281">
        <f t="shared" si="17"/>
        <v>0</v>
      </c>
      <c r="V118" s="155">
        <f t="shared" si="14"/>
        <v>0</v>
      </c>
      <c r="W118" s="282"/>
      <c r="X118" s="282"/>
      <c r="Y118" s="282"/>
      <c r="Z118" s="282"/>
      <c r="AA118" s="282"/>
      <c r="AB118" s="282"/>
      <c r="AC118" s="282"/>
    </row>
    <row r="119" spans="2:29" x14ac:dyDescent="0.35">
      <c r="B119" s="283" t="s">
        <v>238</v>
      </c>
      <c r="C119" s="164"/>
      <c r="D119" s="164"/>
      <c r="E119" s="164"/>
      <c r="F119" s="155">
        <f t="shared" si="15"/>
        <v>0</v>
      </c>
      <c r="G119" s="164"/>
      <c r="H119" s="155" t="str">
        <f t="shared" si="10"/>
        <v/>
      </c>
      <c r="I119" s="277">
        <f t="shared" si="11"/>
        <v>0</v>
      </c>
      <c r="J119" s="164"/>
      <c r="K119" s="164"/>
      <c r="L119" s="164"/>
      <c r="M119" s="164"/>
      <c r="N119" s="278">
        <f t="shared" si="12"/>
        <v>0</v>
      </c>
      <c r="O119" s="278">
        <f t="shared" si="9"/>
        <v>0</v>
      </c>
      <c r="P119" s="284"/>
      <c r="Q119" s="280">
        <f t="shared" si="13"/>
        <v>0</v>
      </c>
      <c r="R119" s="164"/>
      <c r="S119" s="164"/>
      <c r="T119" s="281">
        <f t="shared" si="16"/>
        <v>0</v>
      </c>
      <c r="U119" s="281">
        <f t="shared" si="17"/>
        <v>0</v>
      </c>
      <c r="V119" s="155">
        <f t="shared" si="14"/>
        <v>0</v>
      </c>
      <c r="W119" s="282"/>
      <c r="X119" s="282"/>
      <c r="Y119" s="282"/>
      <c r="Z119" s="282"/>
      <c r="AA119" s="282"/>
      <c r="AB119" s="282"/>
      <c r="AC119" s="282"/>
    </row>
    <row r="120" spans="2:29" x14ac:dyDescent="0.35">
      <c r="B120" s="283" t="s">
        <v>239</v>
      </c>
      <c r="C120" s="164"/>
      <c r="D120" s="164"/>
      <c r="E120" s="164"/>
      <c r="F120" s="155">
        <f t="shared" si="15"/>
        <v>0</v>
      </c>
      <c r="G120" s="164"/>
      <c r="H120" s="155" t="str">
        <f t="shared" si="10"/>
        <v/>
      </c>
      <c r="I120" s="277">
        <f t="shared" si="11"/>
        <v>0</v>
      </c>
      <c r="J120" s="164"/>
      <c r="K120" s="164"/>
      <c r="L120" s="164"/>
      <c r="M120" s="164"/>
      <c r="N120" s="278">
        <f t="shared" si="12"/>
        <v>0</v>
      </c>
      <c r="O120" s="278">
        <f t="shared" si="9"/>
        <v>0</v>
      </c>
      <c r="P120" s="284"/>
      <c r="Q120" s="280">
        <f t="shared" si="13"/>
        <v>0</v>
      </c>
      <c r="R120" s="164"/>
      <c r="S120" s="164"/>
      <c r="T120" s="281">
        <f t="shared" si="16"/>
        <v>0</v>
      </c>
      <c r="U120" s="281">
        <f t="shared" si="17"/>
        <v>0</v>
      </c>
      <c r="V120" s="155">
        <f t="shared" si="14"/>
        <v>0</v>
      </c>
      <c r="W120" s="282"/>
      <c r="X120" s="282"/>
      <c r="Y120" s="282"/>
      <c r="Z120" s="282"/>
      <c r="AA120" s="282"/>
      <c r="AB120" s="282"/>
      <c r="AC120" s="282"/>
    </row>
    <row r="121" spans="2:29" x14ac:dyDescent="0.35">
      <c r="B121" s="283" t="s">
        <v>240</v>
      </c>
      <c r="C121" s="164"/>
      <c r="D121" s="164"/>
      <c r="E121" s="164"/>
      <c r="F121" s="155">
        <f t="shared" si="15"/>
        <v>0</v>
      </c>
      <c r="G121" s="164"/>
      <c r="H121" s="155" t="str">
        <f t="shared" si="10"/>
        <v/>
      </c>
      <c r="I121" s="277">
        <f t="shared" si="11"/>
        <v>0</v>
      </c>
      <c r="J121" s="164"/>
      <c r="K121" s="164"/>
      <c r="L121" s="164"/>
      <c r="M121" s="164"/>
      <c r="N121" s="278">
        <f t="shared" si="12"/>
        <v>0</v>
      </c>
      <c r="O121" s="278">
        <f t="shared" si="9"/>
        <v>0</v>
      </c>
      <c r="P121" s="284"/>
      <c r="Q121" s="280">
        <f t="shared" si="13"/>
        <v>0</v>
      </c>
      <c r="R121" s="164"/>
      <c r="S121" s="164"/>
      <c r="T121" s="281">
        <f t="shared" si="16"/>
        <v>0</v>
      </c>
      <c r="U121" s="281">
        <f t="shared" si="17"/>
        <v>0</v>
      </c>
      <c r="V121" s="155">
        <f t="shared" si="14"/>
        <v>0</v>
      </c>
      <c r="W121" s="282"/>
      <c r="X121" s="282"/>
      <c r="Y121" s="282"/>
      <c r="Z121" s="282"/>
      <c r="AA121" s="282"/>
      <c r="AB121" s="282"/>
      <c r="AC121" s="282"/>
    </row>
    <row r="122" spans="2:29" x14ac:dyDescent="0.35">
      <c r="B122" s="283" t="s">
        <v>241</v>
      </c>
      <c r="C122" s="164"/>
      <c r="D122" s="164"/>
      <c r="E122" s="164"/>
      <c r="F122" s="155">
        <f t="shared" si="15"/>
        <v>0</v>
      </c>
      <c r="G122" s="164"/>
      <c r="H122" s="155" t="str">
        <f t="shared" si="10"/>
        <v/>
      </c>
      <c r="I122" s="277">
        <f t="shared" si="11"/>
        <v>0</v>
      </c>
      <c r="J122" s="164"/>
      <c r="K122" s="164"/>
      <c r="L122" s="164"/>
      <c r="M122" s="164"/>
      <c r="N122" s="278">
        <f t="shared" si="12"/>
        <v>0</v>
      </c>
      <c r="O122" s="278">
        <f t="shared" si="9"/>
        <v>0</v>
      </c>
      <c r="P122" s="284"/>
      <c r="Q122" s="280">
        <f t="shared" si="13"/>
        <v>0</v>
      </c>
      <c r="R122" s="164"/>
      <c r="S122" s="164"/>
      <c r="T122" s="281">
        <f t="shared" si="16"/>
        <v>0</v>
      </c>
      <c r="U122" s="281">
        <f t="shared" si="17"/>
        <v>0</v>
      </c>
      <c r="V122" s="155">
        <f t="shared" si="14"/>
        <v>0</v>
      </c>
      <c r="W122" s="282"/>
      <c r="X122" s="282"/>
      <c r="Y122" s="282"/>
      <c r="Z122" s="282"/>
      <c r="AA122" s="282"/>
      <c r="AB122" s="282"/>
      <c r="AC122" s="282"/>
    </row>
    <row r="123" spans="2:29" x14ac:dyDescent="0.35">
      <c r="B123" s="283" t="s">
        <v>242</v>
      </c>
      <c r="C123" s="164"/>
      <c r="D123" s="164"/>
      <c r="E123" s="164"/>
      <c r="F123" s="155">
        <f t="shared" si="15"/>
        <v>0</v>
      </c>
      <c r="G123" s="164"/>
      <c r="H123" s="155" t="str">
        <f t="shared" si="10"/>
        <v/>
      </c>
      <c r="I123" s="277">
        <f t="shared" si="11"/>
        <v>0</v>
      </c>
      <c r="J123" s="164"/>
      <c r="K123" s="164"/>
      <c r="L123" s="164"/>
      <c r="M123" s="164"/>
      <c r="N123" s="278">
        <f t="shared" si="12"/>
        <v>0</v>
      </c>
      <c r="O123" s="278">
        <f t="shared" si="9"/>
        <v>0</v>
      </c>
      <c r="P123" s="284"/>
      <c r="Q123" s="280">
        <f t="shared" si="13"/>
        <v>0</v>
      </c>
      <c r="R123" s="164"/>
      <c r="S123" s="164"/>
      <c r="T123" s="281">
        <f t="shared" si="16"/>
        <v>0</v>
      </c>
      <c r="U123" s="281">
        <f t="shared" si="17"/>
        <v>0</v>
      </c>
      <c r="V123" s="155">
        <f t="shared" si="14"/>
        <v>0</v>
      </c>
      <c r="W123" s="282"/>
      <c r="X123" s="282"/>
      <c r="Y123" s="282"/>
      <c r="Z123" s="282"/>
      <c r="AA123" s="282"/>
      <c r="AB123" s="282"/>
      <c r="AC123" s="282"/>
    </row>
    <row r="124" spans="2:29" x14ac:dyDescent="0.35">
      <c r="B124" s="283" t="s">
        <v>243</v>
      </c>
      <c r="C124" s="164"/>
      <c r="D124" s="164"/>
      <c r="E124" s="164"/>
      <c r="F124" s="155">
        <f t="shared" si="15"/>
        <v>0</v>
      </c>
      <c r="G124" s="164"/>
      <c r="H124" s="155" t="str">
        <f t="shared" si="10"/>
        <v/>
      </c>
      <c r="I124" s="277">
        <f t="shared" si="11"/>
        <v>0</v>
      </c>
      <c r="J124" s="164"/>
      <c r="K124" s="164"/>
      <c r="L124" s="164"/>
      <c r="M124" s="164"/>
      <c r="N124" s="278">
        <f t="shared" si="12"/>
        <v>0</v>
      </c>
      <c r="O124" s="278">
        <f t="shared" si="9"/>
        <v>0</v>
      </c>
      <c r="P124" s="284"/>
      <c r="Q124" s="280">
        <f t="shared" si="13"/>
        <v>0</v>
      </c>
      <c r="R124" s="164"/>
      <c r="S124" s="164"/>
      <c r="T124" s="281">
        <f t="shared" si="16"/>
        <v>0</v>
      </c>
      <c r="U124" s="281">
        <f t="shared" si="17"/>
        <v>0</v>
      </c>
      <c r="V124" s="155">
        <f t="shared" si="14"/>
        <v>0</v>
      </c>
      <c r="W124" s="282"/>
      <c r="X124" s="282"/>
      <c r="Y124" s="282"/>
      <c r="Z124" s="282"/>
      <c r="AA124" s="282"/>
      <c r="AB124" s="282"/>
      <c r="AC124" s="282"/>
    </row>
    <row r="125" spans="2:29" x14ac:dyDescent="0.35">
      <c r="B125" s="283" t="s">
        <v>244</v>
      </c>
      <c r="C125" s="164"/>
      <c r="D125" s="164"/>
      <c r="E125" s="164"/>
      <c r="F125" s="155">
        <f t="shared" si="15"/>
        <v>0</v>
      </c>
      <c r="G125" s="164"/>
      <c r="H125" s="155" t="str">
        <f t="shared" si="10"/>
        <v/>
      </c>
      <c r="I125" s="277">
        <f t="shared" si="11"/>
        <v>0</v>
      </c>
      <c r="J125" s="164"/>
      <c r="K125" s="164"/>
      <c r="L125" s="164"/>
      <c r="M125" s="164"/>
      <c r="N125" s="278">
        <f t="shared" si="12"/>
        <v>0</v>
      </c>
      <c r="O125" s="278">
        <f t="shared" si="9"/>
        <v>0</v>
      </c>
      <c r="P125" s="284"/>
      <c r="Q125" s="280">
        <f t="shared" si="13"/>
        <v>0</v>
      </c>
      <c r="R125" s="164"/>
      <c r="S125" s="164"/>
      <c r="T125" s="281">
        <f t="shared" si="16"/>
        <v>0</v>
      </c>
      <c r="U125" s="281">
        <f t="shared" si="17"/>
        <v>0</v>
      </c>
      <c r="V125" s="155">
        <f t="shared" si="14"/>
        <v>0</v>
      </c>
      <c r="W125" s="282"/>
      <c r="X125" s="282"/>
      <c r="Y125" s="282"/>
      <c r="Z125" s="282"/>
      <c r="AA125" s="282"/>
      <c r="AB125" s="282"/>
      <c r="AC125" s="282"/>
    </row>
    <row r="126" spans="2:29" x14ac:dyDescent="0.35">
      <c r="B126" s="283" t="s">
        <v>245</v>
      </c>
      <c r="C126" s="164"/>
      <c r="D126" s="164"/>
      <c r="E126" s="164"/>
      <c r="F126" s="155">
        <f t="shared" si="15"/>
        <v>0</v>
      </c>
      <c r="G126" s="164"/>
      <c r="H126" s="155" t="str">
        <f t="shared" si="10"/>
        <v/>
      </c>
      <c r="I126" s="277">
        <f t="shared" si="11"/>
        <v>0</v>
      </c>
      <c r="J126" s="164"/>
      <c r="K126" s="164"/>
      <c r="L126" s="164"/>
      <c r="M126" s="164"/>
      <c r="N126" s="278">
        <f t="shared" si="12"/>
        <v>0</v>
      </c>
      <c r="O126" s="278">
        <f t="shared" si="9"/>
        <v>0</v>
      </c>
      <c r="P126" s="284"/>
      <c r="Q126" s="280">
        <f t="shared" si="13"/>
        <v>0</v>
      </c>
      <c r="R126" s="164"/>
      <c r="S126" s="164"/>
      <c r="T126" s="281">
        <f t="shared" si="16"/>
        <v>0</v>
      </c>
      <c r="U126" s="281">
        <f t="shared" si="17"/>
        <v>0</v>
      </c>
      <c r="V126" s="155">
        <f t="shared" si="14"/>
        <v>0</v>
      </c>
      <c r="W126" s="282"/>
      <c r="X126" s="282"/>
      <c r="Y126" s="282"/>
      <c r="Z126" s="282"/>
      <c r="AA126" s="282"/>
      <c r="AB126" s="282"/>
      <c r="AC126" s="282"/>
    </row>
    <row r="127" spans="2:29" x14ac:dyDescent="0.35">
      <c r="B127" s="283" t="s">
        <v>246</v>
      </c>
      <c r="C127" s="164"/>
      <c r="D127" s="164"/>
      <c r="E127" s="164"/>
      <c r="F127" s="155">
        <f t="shared" si="15"/>
        <v>0</v>
      </c>
      <c r="G127" s="164"/>
      <c r="H127" s="155" t="str">
        <f t="shared" si="10"/>
        <v/>
      </c>
      <c r="I127" s="277">
        <f t="shared" si="11"/>
        <v>0</v>
      </c>
      <c r="J127" s="164"/>
      <c r="K127" s="164"/>
      <c r="L127" s="164"/>
      <c r="M127" s="164"/>
      <c r="N127" s="278">
        <f t="shared" si="12"/>
        <v>0</v>
      </c>
      <c r="O127" s="278">
        <f t="shared" si="9"/>
        <v>0</v>
      </c>
      <c r="P127" s="284"/>
      <c r="Q127" s="280">
        <f t="shared" si="13"/>
        <v>0</v>
      </c>
      <c r="R127" s="164"/>
      <c r="S127" s="164"/>
      <c r="T127" s="281">
        <f t="shared" si="16"/>
        <v>0</v>
      </c>
      <c r="U127" s="281">
        <f t="shared" si="17"/>
        <v>0</v>
      </c>
      <c r="V127" s="155">
        <f t="shared" si="14"/>
        <v>0</v>
      </c>
      <c r="W127" s="282"/>
      <c r="X127" s="282"/>
      <c r="Y127" s="282"/>
      <c r="Z127" s="282"/>
      <c r="AA127" s="282"/>
      <c r="AB127" s="282"/>
      <c r="AC127" s="282"/>
    </row>
    <row r="128" spans="2:29" x14ac:dyDescent="0.35">
      <c r="B128" s="283" t="s">
        <v>247</v>
      </c>
      <c r="C128" s="164"/>
      <c r="D128" s="164"/>
      <c r="E128" s="164"/>
      <c r="F128" s="155">
        <f t="shared" si="15"/>
        <v>0</v>
      </c>
      <c r="G128" s="164"/>
      <c r="H128" s="155" t="str">
        <f t="shared" si="10"/>
        <v/>
      </c>
      <c r="I128" s="277">
        <f t="shared" si="11"/>
        <v>0</v>
      </c>
      <c r="J128" s="164"/>
      <c r="K128" s="164"/>
      <c r="L128" s="164"/>
      <c r="M128" s="164"/>
      <c r="N128" s="278">
        <f t="shared" si="12"/>
        <v>0</v>
      </c>
      <c r="O128" s="278">
        <f t="shared" si="9"/>
        <v>0</v>
      </c>
      <c r="P128" s="284"/>
      <c r="Q128" s="280">
        <f t="shared" si="13"/>
        <v>0</v>
      </c>
      <c r="R128" s="164"/>
      <c r="S128" s="164"/>
      <c r="T128" s="281">
        <f t="shared" si="16"/>
        <v>0</v>
      </c>
      <c r="U128" s="281">
        <f t="shared" si="17"/>
        <v>0</v>
      </c>
      <c r="V128" s="155">
        <f t="shared" si="14"/>
        <v>0</v>
      </c>
      <c r="W128" s="282"/>
      <c r="X128" s="282"/>
      <c r="Y128" s="282"/>
      <c r="Z128" s="282"/>
      <c r="AA128" s="282"/>
      <c r="AB128" s="282"/>
      <c r="AC128" s="282"/>
    </row>
    <row r="129" spans="2:29" x14ac:dyDescent="0.35">
      <c r="B129" s="283" t="s">
        <v>248</v>
      </c>
      <c r="C129" s="164"/>
      <c r="D129" s="164"/>
      <c r="E129" s="164"/>
      <c r="F129" s="155">
        <f t="shared" si="15"/>
        <v>0</v>
      </c>
      <c r="G129" s="164"/>
      <c r="H129" s="155" t="str">
        <f t="shared" si="10"/>
        <v/>
      </c>
      <c r="I129" s="277">
        <f t="shared" si="11"/>
        <v>0</v>
      </c>
      <c r="J129" s="164"/>
      <c r="K129" s="164"/>
      <c r="L129" s="164"/>
      <c r="M129" s="164"/>
      <c r="N129" s="278">
        <f t="shared" si="12"/>
        <v>0</v>
      </c>
      <c r="O129" s="278">
        <f t="shared" si="9"/>
        <v>0</v>
      </c>
      <c r="P129" s="284"/>
      <c r="Q129" s="280">
        <f t="shared" si="13"/>
        <v>0</v>
      </c>
      <c r="R129" s="164"/>
      <c r="S129" s="164"/>
      <c r="T129" s="281">
        <f t="shared" si="16"/>
        <v>0</v>
      </c>
      <c r="U129" s="281">
        <f t="shared" si="17"/>
        <v>0</v>
      </c>
      <c r="V129" s="155">
        <f t="shared" si="14"/>
        <v>0</v>
      </c>
      <c r="W129" s="282"/>
      <c r="X129" s="282"/>
      <c r="Y129" s="282"/>
      <c r="Z129" s="282"/>
      <c r="AA129" s="282"/>
      <c r="AB129" s="282"/>
      <c r="AC129" s="282"/>
    </row>
    <row r="130" spans="2:29" x14ac:dyDescent="0.35">
      <c r="B130" s="283" t="s">
        <v>249</v>
      </c>
      <c r="C130" s="164"/>
      <c r="D130" s="164"/>
      <c r="E130" s="164"/>
      <c r="F130" s="155">
        <f t="shared" si="15"/>
        <v>0</v>
      </c>
      <c r="G130" s="164"/>
      <c r="H130" s="155" t="str">
        <f t="shared" si="10"/>
        <v/>
      </c>
      <c r="I130" s="277">
        <f t="shared" si="11"/>
        <v>0</v>
      </c>
      <c r="J130" s="164"/>
      <c r="K130" s="164"/>
      <c r="L130" s="164"/>
      <c r="M130" s="164"/>
      <c r="N130" s="278">
        <f t="shared" si="12"/>
        <v>0</v>
      </c>
      <c r="O130" s="278">
        <f t="shared" si="9"/>
        <v>0</v>
      </c>
      <c r="P130" s="284"/>
      <c r="Q130" s="280">
        <f t="shared" si="13"/>
        <v>0</v>
      </c>
      <c r="R130" s="164"/>
      <c r="S130" s="164"/>
      <c r="T130" s="281">
        <f t="shared" si="16"/>
        <v>0</v>
      </c>
      <c r="U130" s="281">
        <f t="shared" si="17"/>
        <v>0</v>
      </c>
      <c r="V130" s="155">
        <f t="shared" si="14"/>
        <v>0</v>
      </c>
      <c r="W130" s="282"/>
      <c r="X130" s="282"/>
      <c r="Y130" s="282"/>
      <c r="Z130" s="282"/>
      <c r="AA130" s="282"/>
      <c r="AB130" s="282"/>
      <c r="AC130" s="282"/>
    </row>
    <row r="131" spans="2:29" x14ac:dyDescent="0.35">
      <c r="B131" s="283" t="s">
        <v>250</v>
      </c>
      <c r="C131" s="164"/>
      <c r="D131" s="164"/>
      <c r="E131" s="164"/>
      <c r="F131" s="155">
        <f t="shared" si="15"/>
        <v>0</v>
      </c>
      <c r="G131" s="164"/>
      <c r="H131" s="155" t="str">
        <f t="shared" si="10"/>
        <v/>
      </c>
      <c r="I131" s="277">
        <f t="shared" si="11"/>
        <v>0</v>
      </c>
      <c r="J131" s="164"/>
      <c r="K131" s="164"/>
      <c r="L131" s="164"/>
      <c r="M131" s="164"/>
      <c r="N131" s="278">
        <f t="shared" si="12"/>
        <v>0</v>
      </c>
      <c r="O131" s="278">
        <f t="shared" si="9"/>
        <v>0</v>
      </c>
      <c r="P131" s="284"/>
      <c r="Q131" s="280">
        <f t="shared" si="13"/>
        <v>0</v>
      </c>
      <c r="R131" s="164"/>
      <c r="S131" s="164"/>
      <c r="T131" s="281">
        <f t="shared" si="16"/>
        <v>0</v>
      </c>
      <c r="U131" s="281">
        <f t="shared" si="17"/>
        <v>0</v>
      </c>
      <c r="V131" s="155">
        <f t="shared" si="14"/>
        <v>0</v>
      </c>
      <c r="W131" s="282"/>
      <c r="X131" s="282"/>
      <c r="Y131" s="282"/>
      <c r="Z131" s="282"/>
      <c r="AA131" s="282"/>
      <c r="AB131" s="282"/>
      <c r="AC131" s="282"/>
    </row>
    <row r="132" spans="2:29" x14ac:dyDescent="0.35">
      <c r="B132" s="283" t="s">
        <v>251</v>
      </c>
      <c r="C132" s="164"/>
      <c r="D132" s="164"/>
      <c r="E132" s="164"/>
      <c r="F132" s="155">
        <f t="shared" si="15"/>
        <v>0</v>
      </c>
      <c r="G132" s="164"/>
      <c r="H132" s="155" t="str">
        <f t="shared" si="10"/>
        <v/>
      </c>
      <c r="I132" s="277">
        <f t="shared" si="11"/>
        <v>0</v>
      </c>
      <c r="J132" s="164"/>
      <c r="K132" s="164"/>
      <c r="L132" s="164"/>
      <c r="M132" s="164"/>
      <c r="N132" s="278">
        <f t="shared" si="12"/>
        <v>0</v>
      </c>
      <c r="O132" s="278">
        <f t="shared" si="9"/>
        <v>0</v>
      </c>
      <c r="P132" s="284"/>
      <c r="Q132" s="280">
        <f t="shared" si="13"/>
        <v>0</v>
      </c>
      <c r="R132" s="164"/>
      <c r="S132" s="164"/>
      <c r="T132" s="281">
        <f t="shared" si="16"/>
        <v>0</v>
      </c>
      <c r="U132" s="281">
        <f t="shared" si="17"/>
        <v>0</v>
      </c>
      <c r="V132" s="155">
        <f t="shared" si="14"/>
        <v>0</v>
      </c>
      <c r="W132" s="282"/>
      <c r="X132" s="282"/>
      <c r="Y132" s="282"/>
      <c r="Z132" s="282"/>
      <c r="AA132" s="282"/>
      <c r="AB132" s="282"/>
      <c r="AC132" s="282"/>
    </row>
    <row r="133" spans="2:29" x14ac:dyDescent="0.35">
      <c r="B133" s="283" t="s">
        <v>252</v>
      </c>
      <c r="C133" s="164"/>
      <c r="D133" s="164"/>
      <c r="E133" s="164"/>
      <c r="F133" s="155">
        <f t="shared" si="15"/>
        <v>0</v>
      </c>
      <c r="G133" s="164"/>
      <c r="H133" s="155" t="str">
        <f t="shared" si="10"/>
        <v/>
      </c>
      <c r="I133" s="277">
        <f t="shared" si="11"/>
        <v>0</v>
      </c>
      <c r="J133" s="164"/>
      <c r="K133" s="164"/>
      <c r="L133" s="164"/>
      <c r="M133" s="164"/>
      <c r="N133" s="278">
        <f t="shared" si="12"/>
        <v>0</v>
      </c>
      <c r="O133" s="278">
        <f t="shared" si="9"/>
        <v>0</v>
      </c>
      <c r="P133" s="284"/>
      <c r="Q133" s="280">
        <f t="shared" si="13"/>
        <v>0</v>
      </c>
      <c r="R133" s="164"/>
      <c r="S133" s="164"/>
      <c r="T133" s="281">
        <f t="shared" si="16"/>
        <v>0</v>
      </c>
      <c r="U133" s="281">
        <f t="shared" si="17"/>
        <v>0</v>
      </c>
      <c r="V133" s="155">
        <f t="shared" si="14"/>
        <v>0</v>
      </c>
      <c r="W133" s="282"/>
      <c r="X133" s="282"/>
      <c r="Y133" s="282"/>
      <c r="Z133" s="282"/>
      <c r="AA133" s="282"/>
      <c r="AB133" s="282"/>
      <c r="AC133" s="282"/>
    </row>
    <row r="134" spans="2:29" x14ac:dyDescent="0.35">
      <c r="B134" s="283" t="s">
        <v>253</v>
      </c>
      <c r="C134" s="164"/>
      <c r="D134" s="164"/>
      <c r="E134" s="164"/>
      <c r="F134" s="155">
        <f t="shared" si="15"/>
        <v>0</v>
      </c>
      <c r="G134" s="164"/>
      <c r="H134" s="155" t="str">
        <f t="shared" si="10"/>
        <v/>
      </c>
      <c r="I134" s="277">
        <f t="shared" si="11"/>
        <v>0</v>
      </c>
      <c r="J134" s="164"/>
      <c r="K134" s="164"/>
      <c r="L134" s="164"/>
      <c r="M134" s="164"/>
      <c r="N134" s="278">
        <f t="shared" si="12"/>
        <v>0</v>
      </c>
      <c r="O134" s="278">
        <f t="shared" ref="O134:O197" si="18">+IF(M134="",0,VLOOKUP(L134&amp;M134,$B$360:$I$369,6,FALSE))</f>
        <v>0</v>
      </c>
      <c r="P134" s="284"/>
      <c r="Q134" s="280">
        <f t="shared" si="13"/>
        <v>0</v>
      </c>
      <c r="R134" s="164"/>
      <c r="S134" s="164"/>
      <c r="T134" s="281">
        <f t="shared" si="16"/>
        <v>0</v>
      </c>
      <c r="U134" s="281">
        <f t="shared" si="17"/>
        <v>0</v>
      </c>
      <c r="V134" s="155">
        <f t="shared" si="14"/>
        <v>0</v>
      </c>
      <c r="W134" s="282"/>
      <c r="X134" s="282"/>
      <c r="Y134" s="282"/>
      <c r="Z134" s="282"/>
      <c r="AA134" s="282"/>
      <c r="AB134" s="282"/>
      <c r="AC134" s="282"/>
    </row>
    <row r="135" spans="2:29" x14ac:dyDescent="0.35">
      <c r="B135" s="283" t="s">
        <v>254</v>
      </c>
      <c r="C135" s="164"/>
      <c r="D135" s="164"/>
      <c r="E135" s="164"/>
      <c r="F135" s="155">
        <f t="shared" si="15"/>
        <v>0</v>
      </c>
      <c r="G135" s="164"/>
      <c r="H135" s="155" t="str">
        <f t="shared" ref="H135:H198" si="19">+IF(G135="","",F135/G135)</f>
        <v/>
      </c>
      <c r="I135" s="277">
        <f t="shared" ref="I135:I198" si="20">+G135*12</f>
        <v>0</v>
      </c>
      <c r="J135" s="164"/>
      <c r="K135" s="164"/>
      <c r="L135" s="164"/>
      <c r="M135" s="164"/>
      <c r="N135" s="278">
        <f t="shared" ref="N135:N198" si="21">+IF(L135="",0,VLOOKUP(L135&amp;M135,$B$360:$I$369,5,FALSE))</f>
        <v>0</v>
      </c>
      <c r="O135" s="278">
        <f t="shared" si="18"/>
        <v>0</v>
      </c>
      <c r="P135" s="284"/>
      <c r="Q135" s="280">
        <f t="shared" ref="Q135:Q198" si="22">+P135*N135+(1-P135)*O135</f>
        <v>0</v>
      </c>
      <c r="R135" s="164"/>
      <c r="S135" s="164"/>
      <c r="T135" s="281">
        <f t="shared" si="16"/>
        <v>0</v>
      </c>
      <c r="U135" s="281">
        <f t="shared" si="17"/>
        <v>0</v>
      </c>
      <c r="V135" s="155">
        <f t="shared" ref="V135:V198" si="23">+Q135*U135/1000000</f>
        <v>0</v>
      </c>
      <c r="W135" s="282"/>
      <c r="X135" s="282"/>
      <c r="Y135" s="282"/>
      <c r="Z135" s="282"/>
      <c r="AA135" s="282"/>
      <c r="AB135" s="282"/>
      <c r="AC135" s="282"/>
    </row>
    <row r="136" spans="2:29" x14ac:dyDescent="0.35">
      <c r="B136" s="283" t="s">
        <v>255</v>
      </c>
      <c r="C136" s="164"/>
      <c r="D136" s="164"/>
      <c r="E136" s="164"/>
      <c r="F136" s="155">
        <f t="shared" ref="F136:F199" si="24">+E136/12</f>
        <v>0</v>
      </c>
      <c r="G136" s="164"/>
      <c r="H136" s="155" t="str">
        <f t="shared" si="19"/>
        <v/>
      </c>
      <c r="I136" s="277">
        <f t="shared" si="20"/>
        <v>0</v>
      </c>
      <c r="J136" s="164"/>
      <c r="K136" s="164"/>
      <c r="L136" s="164"/>
      <c r="M136" s="164"/>
      <c r="N136" s="278">
        <f t="shared" si="21"/>
        <v>0</v>
      </c>
      <c r="O136" s="278">
        <f t="shared" si="18"/>
        <v>0</v>
      </c>
      <c r="P136" s="284"/>
      <c r="Q136" s="280">
        <f t="shared" si="22"/>
        <v>0</v>
      </c>
      <c r="R136" s="164"/>
      <c r="S136" s="164"/>
      <c r="T136" s="281">
        <f t="shared" ref="T136:T199" si="25">+R136*2</f>
        <v>0</v>
      </c>
      <c r="U136" s="281">
        <f t="shared" ref="U136:U199" si="26">+T136*I136</f>
        <v>0</v>
      </c>
      <c r="V136" s="155">
        <f t="shared" si="23"/>
        <v>0</v>
      </c>
      <c r="W136" s="282"/>
      <c r="X136" s="282"/>
      <c r="Y136" s="282"/>
      <c r="Z136" s="282"/>
      <c r="AA136" s="282"/>
      <c r="AB136" s="282"/>
      <c r="AC136" s="282"/>
    </row>
    <row r="137" spans="2:29" x14ac:dyDescent="0.35">
      <c r="B137" s="283" t="s">
        <v>256</v>
      </c>
      <c r="C137" s="164"/>
      <c r="D137" s="164"/>
      <c r="E137" s="164"/>
      <c r="F137" s="155">
        <f t="shared" si="24"/>
        <v>0</v>
      </c>
      <c r="G137" s="164"/>
      <c r="H137" s="155" t="str">
        <f t="shared" si="19"/>
        <v/>
      </c>
      <c r="I137" s="277">
        <f t="shared" si="20"/>
        <v>0</v>
      </c>
      <c r="J137" s="164"/>
      <c r="K137" s="164"/>
      <c r="L137" s="164"/>
      <c r="M137" s="164"/>
      <c r="N137" s="278">
        <f t="shared" si="21"/>
        <v>0</v>
      </c>
      <c r="O137" s="278">
        <f t="shared" si="18"/>
        <v>0</v>
      </c>
      <c r="P137" s="284"/>
      <c r="Q137" s="280">
        <f t="shared" si="22"/>
        <v>0</v>
      </c>
      <c r="R137" s="164"/>
      <c r="S137" s="164"/>
      <c r="T137" s="281">
        <f t="shared" si="25"/>
        <v>0</v>
      </c>
      <c r="U137" s="281">
        <f t="shared" si="26"/>
        <v>0</v>
      </c>
      <c r="V137" s="155">
        <f t="shared" si="23"/>
        <v>0</v>
      </c>
      <c r="W137" s="282"/>
      <c r="X137" s="282"/>
      <c r="Y137" s="282"/>
      <c r="Z137" s="282"/>
      <c r="AA137" s="282"/>
      <c r="AB137" s="282"/>
      <c r="AC137" s="282"/>
    </row>
    <row r="138" spans="2:29" x14ac:dyDescent="0.35">
      <c r="B138" s="283" t="s">
        <v>257</v>
      </c>
      <c r="C138" s="164"/>
      <c r="D138" s="164"/>
      <c r="E138" s="164"/>
      <c r="F138" s="155">
        <f t="shared" si="24"/>
        <v>0</v>
      </c>
      <c r="G138" s="164"/>
      <c r="H138" s="155" t="str">
        <f t="shared" si="19"/>
        <v/>
      </c>
      <c r="I138" s="277">
        <f t="shared" si="20"/>
        <v>0</v>
      </c>
      <c r="J138" s="164"/>
      <c r="K138" s="164"/>
      <c r="L138" s="164"/>
      <c r="M138" s="164"/>
      <c r="N138" s="278">
        <f t="shared" si="21"/>
        <v>0</v>
      </c>
      <c r="O138" s="278">
        <f t="shared" si="18"/>
        <v>0</v>
      </c>
      <c r="P138" s="284"/>
      <c r="Q138" s="280">
        <f t="shared" si="22"/>
        <v>0</v>
      </c>
      <c r="R138" s="164"/>
      <c r="S138" s="164"/>
      <c r="T138" s="281">
        <f t="shared" si="25"/>
        <v>0</v>
      </c>
      <c r="U138" s="281">
        <f t="shared" si="26"/>
        <v>0</v>
      </c>
      <c r="V138" s="155">
        <f t="shared" si="23"/>
        <v>0</v>
      </c>
      <c r="W138" s="282"/>
      <c r="X138" s="282"/>
      <c r="Y138" s="282"/>
      <c r="Z138" s="282"/>
      <c r="AA138" s="282"/>
      <c r="AB138" s="282"/>
      <c r="AC138" s="282"/>
    </row>
    <row r="139" spans="2:29" x14ac:dyDescent="0.35">
      <c r="B139" s="283" t="s">
        <v>258</v>
      </c>
      <c r="C139" s="164"/>
      <c r="D139" s="164"/>
      <c r="E139" s="164"/>
      <c r="F139" s="155">
        <f t="shared" si="24"/>
        <v>0</v>
      </c>
      <c r="G139" s="164"/>
      <c r="H139" s="155" t="str">
        <f t="shared" si="19"/>
        <v/>
      </c>
      <c r="I139" s="277">
        <f t="shared" si="20"/>
        <v>0</v>
      </c>
      <c r="J139" s="164"/>
      <c r="K139" s="164"/>
      <c r="L139" s="164"/>
      <c r="M139" s="164"/>
      <c r="N139" s="278">
        <f t="shared" si="21"/>
        <v>0</v>
      </c>
      <c r="O139" s="278">
        <f t="shared" si="18"/>
        <v>0</v>
      </c>
      <c r="P139" s="284"/>
      <c r="Q139" s="280">
        <f t="shared" si="22"/>
        <v>0</v>
      </c>
      <c r="R139" s="164"/>
      <c r="S139" s="164"/>
      <c r="T139" s="281">
        <f t="shared" si="25"/>
        <v>0</v>
      </c>
      <c r="U139" s="281">
        <f t="shared" si="26"/>
        <v>0</v>
      </c>
      <c r="V139" s="155">
        <f t="shared" si="23"/>
        <v>0</v>
      </c>
      <c r="W139" s="282"/>
      <c r="X139" s="282"/>
      <c r="Y139" s="282"/>
      <c r="Z139" s="282"/>
      <c r="AA139" s="282"/>
      <c r="AB139" s="282"/>
      <c r="AC139" s="282"/>
    </row>
    <row r="140" spans="2:29" x14ac:dyDescent="0.35">
      <c r="B140" s="283" t="s">
        <v>259</v>
      </c>
      <c r="C140" s="164"/>
      <c r="D140" s="164"/>
      <c r="E140" s="164"/>
      <c r="F140" s="155">
        <f t="shared" si="24"/>
        <v>0</v>
      </c>
      <c r="G140" s="164"/>
      <c r="H140" s="155" t="str">
        <f t="shared" si="19"/>
        <v/>
      </c>
      <c r="I140" s="277">
        <f t="shared" si="20"/>
        <v>0</v>
      </c>
      <c r="J140" s="164"/>
      <c r="K140" s="164"/>
      <c r="L140" s="164"/>
      <c r="M140" s="164"/>
      <c r="N140" s="278">
        <f t="shared" si="21"/>
        <v>0</v>
      </c>
      <c r="O140" s="278">
        <f t="shared" si="18"/>
        <v>0</v>
      </c>
      <c r="P140" s="284"/>
      <c r="Q140" s="280">
        <f t="shared" si="22"/>
        <v>0</v>
      </c>
      <c r="R140" s="164"/>
      <c r="S140" s="164"/>
      <c r="T140" s="281">
        <f t="shared" si="25"/>
        <v>0</v>
      </c>
      <c r="U140" s="281">
        <f t="shared" si="26"/>
        <v>0</v>
      </c>
      <c r="V140" s="155">
        <f t="shared" si="23"/>
        <v>0</v>
      </c>
      <c r="W140" s="282"/>
      <c r="X140" s="282"/>
      <c r="Y140" s="282"/>
      <c r="Z140" s="282"/>
      <c r="AA140" s="282"/>
      <c r="AB140" s="282"/>
      <c r="AC140" s="282"/>
    </row>
    <row r="141" spans="2:29" x14ac:dyDescent="0.35">
      <c r="B141" s="283" t="s">
        <v>260</v>
      </c>
      <c r="C141" s="164"/>
      <c r="D141" s="164"/>
      <c r="E141" s="164"/>
      <c r="F141" s="155">
        <f t="shared" si="24"/>
        <v>0</v>
      </c>
      <c r="G141" s="164"/>
      <c r="H141" s="155" t="str">
        <f t="shared" si="19"/>
        <v/>
      </c>
      <c r="I141" s="277">
        <f t="shared" si="20"/>
        <v>0</v>
      </c>
      <c r="J141" s="164"/>
      <c r="K141" s="164"/>
      <c r="L141" s="164"/>
      <c r="M141" s="164"/>
      <c r="N141" s="278">
        <f t="shared" si="21"/>
        <v>0</v>
      </c>
      <c r="O141" s="278">
        <f t="shared" si="18"/>
        <v>0</v>
      </c>
      <c r="P141" s="284"/>
      <c r="Q141" s="280">
        <f t="shared" si="22"/>
        <v>0</v>
      </c>
      <c r="R141" s="164"/>
      <c r="S141" s="164"/>
      <c r="T141" s="281">
        <f t="shared" si="25"/>
        <v>0</v>
      </c>
      <c r="U141" s="281">
        <f t="shared" si="26"/>
        <v>0</v>
      </c>
      <c r="V141" s="155">
        <f t="shared" si="23"/>
        <v>0</v>
      </c>
      <c r="W141" s="282"/>
      <c r="X141" s="282"/>
      <c r="Y141" s="282"/>
      <c r="Z141" s="282"/>
      <c r="AA141" s="282"/>
      <c r="AB141" s="282"/>
      <c r="AC141" s="282"/>
    </row>
    <row r="142" spans="2:29" x14ac:dyDescent="0.35">
      <c r="B142" s="283" t="s">
        <v>261</v>
      </c>
      <c r="C142" s="164"/>
      <c r="D142" s="164"/>
      <c r="E142" s="164"/>
      <c r="F142" s="155">
        <f t="shared" si="24"/>
        <v>0</v>
      </c>
      <c r="G142" s="164"/>
      <c r="H142" s="155" t="str">
        <f t="shared" si="19"/>
        <v/>
      </c>
      <c r="I142" s="277">
        <f t="shared" si="20"/>
        <v>0</v>
      </c>
      <c r="J142" s="164"/>
      <c r="K142" s="164"/>
      <c r="L142" s="164"/>
      <c r="M142" s="164"/>
      <c r="N142" s="278">
        <f t="shared" si="21"/>
        <v>0</v>
      </c>
      <c r="O142" s="278">
        <f t="shared" si="18"/>
        <v>0</v>
      </c>
      <c r="P142" s="284"/>
      <c r="Q142" s="280">
        <f t="shared" si="22"/>
        <v>0</v>
      </c>
      <c r="R142" s="164"/>
      <c r="S142" s="164"/>
      <c r="T142" s="281">
        <f t="shared" si="25"/>
        <v>0</v>
      </c>
      <c r="U142" s="281">
        <f t="shared" si="26"/>
        <v>0</v>
      </c>
      <c r="V142" s="155">
        <f t="shared" si="23"/>
        <v>0</v>
      </c>
      <c r="W142" s="282"/>
      <c r="X142" s="282"/>
      <c r="Y142" s="282"/>
      <c r="Z142" s="282"/>
      <c r="AA142" s="282"/>
      <c r="AB142" s="282"/>
      <c r="AC142" s="282"/>
    </row>
    <row r="143" spans="2:29" x14ac:dyDescent="0.35">
      <c r="B143" s="283" t="s">
        <v>262</v>
      </c>
      <c r="C143" s="164"/>
      <c r="D143" s="164"/>
      <c r="E143" s="164"/>
      <c r="F143" s="155">
        <f t="shared" si="24"/>
        <v>0</v>
      </c>
      <c r="G143" s="164"/>
      <c r="H143" s="155" t="str">
        <f t="shared" si="19"/>
        <v/>
      </c>
      <c r="I143" s="277">
        <f t="shared" si="20"/>
        <v>0</v>
      </c>
      <c r="J143" s="164"/>
      <c r="K143" s="164"/>
      <c r="L143" s="164"/>
      <c r="M143" s="164"/>
      <c r="N143" s="278">
        <f t="shared" si="21"/>
        <v>0</v>
      </c>
      <c r="O143" s="278">
        <f t="shared" si="18"/>
        <v>0</v>
      </c>
      <c r="P143" s="284"/>
      <c r="Q143" s="280">
        <f t="shared" si="22"/>
        <v>0</v>
      </c>
      <c r="R143" s="164"/>
      <c r="S143" s="164"/>
      <c r="T143" s="281">
        <f t="shared" si="25"/>
        <v>0</v>
      </c>
      <c r="U143" s="281">
        <f t="shared" si="26"/>
        <v>0</v>
      </c>
      <c r="V143" s="155">
        <f t="shared" si="23"/>
        <v>0</v>
      </c>
      <c r="W143" s="282"/>
      <c r="X143" s="282"/>
      <c r="Y143" s="282"/>
      <c r="Z143" s="282"/>
      <c r="AA143" s="282"/>
      <c r="AB143" s="282"/>
      <c r="AC143" s="282"/>
    </row>
    <row r="144" spans="2:29" x14ac:dyDescent="0.35">
      <c r="B144" s="283" t="s">
        <v>263</v>
      </c>
      <c r="C144" s="164"/>
      <c r="D144" s="164"/>
      <c r="E144" s="164"/>
      <c r="F144" s="155">
        <f t="shared" si="24"/>
        <v>0</v>
      </c>
      <c r="G144" s="164"/>
      <c r="H144" s="155" t="str">
        <f t="shared" si="19"/>
        <v/>
      </c>
      <c r="I144" s="277">
        <f t="shared" si="20"/>
        <v>0</v>
      </c>
      <c r="J144" s="164"/>
      <c r="K144" s="164"/>
      <c r="L144" s="164"/>
      <c r="M144" s="164"/>
      <c r="N144" s="278">
        <f t="shared" si="21"/>
        <v>0</v>
      </c>
      <c r="O144" s="278">
        <f t="shared" si="18"/>
        <v>0</v>
      </c>
      <c r="P144" s="284"/>
      <c r="Q144" s="280">
        <f t="shared" si="22"/>
        <v>0</v>
      </c>
      <c r="R144" s="164"/>
      <c r="S144" s="164"/>
      <c r="T144" s="281">
        <f t="shared" si="25"/>
        <v>0</v>
      </c>
      <c r="U144" s="281">
        <f t="shared" si="26"/>
        <v>0</v>
      </c>
      <c r="V144" s="155">
        <f t="shared" si="23"/>
        <v>0</v>
      </c>
      <c r="W144" s="282"/>
      <c r="X144" s="282"/>
      <c r="Y144" s="282"/>
      <c r="Z144" s="282"/>
      <c r="AA144" s="282"/>
      <c r="AB144" s="282"/>
      <c r="AC144" s="282"/>
    </row>
    <row r="145" spans="2:29" x14ac:dyDescent="0.35">
      <c r="B145" s="283" t="s">
        <v>264</v>
      </c>
      <c r="C145" s="164"/>
      <c r="D145" s="164"/>
      <c r="E145" s="164"/>
      <c r="F145" s="155">
        <f t="shared" si="24"/>
        <v>0</v>
      </c>
      <c r="G145" s="164"/>
      <c r="H145" s="155" t="str">
        <f t="shared" si="19"/>
        <v/>
      </c>
      <c r="I145" s="277">
        <f t="shared" si="20"/>
        <v>0</v>
      </c>
      <c r="J145" s="164"/>
      <c r="K145" s="164"/>
      <c r="L145" s="164"/>
      <c r="M145" s="164"/>
      <c r="N145" s="278">
        <f t="shared" si="21"/>
        <v>0</v>
      </c>
      <c r="O145" s="278">
        <f t="shared" si="18"/>
        <v>0</v>
      </c>
      <c r="P145" s="284"/>
      <c r="Q145" s="280">
        <f t="shared" si="22"/>
        <v>0</v>
      </c>
      <c r="R145" s="164"/>
      <c r="S145" s="164"/>
      <c r="T145" s="281">
        <f t="shared" si="25"/>
        <v>0</v>
      </c>
      <c r="U145" s="281">
        <f t="shared" si="26"/>
        <v>0</v>
      </c>
      <c r="V145" s="155">
        <f t="shared" si="23"/>
        <v>0</v>
      </c>
      <c r="W145" s="282"/>
      <c r="X145" s="282"/>
      <c r="Y145" s="282"/>
      <c r="Z145" s="282"/>
      <c r="AA145" s="282"/>
      <c r="AB145" s="282"/>
      <c r="AC145" s="282"/>
    </row>
    <row r="146" spans="2:29" x14ac:dyDescent="0.35">
      <c r="B146" s="283" t="s">
        <v>265</v>
      </c>
      <c r="C146" s="164"/>
      <c r="D146" s="164"/>
      <c r="E146" s="164"/>
      <c r="F146" s="155">
        <f t="shared" si="24"/>
        <v>0</v>
      </c>
      <c r="G146" s="164"/>
      <c r="H146" s="155" t="str">
        <f t="shared" si="19"/>
        <v/>
      </c>
      <c r="I146" s="277">
        <f t="shared" si="20"/>
        <v>0</v>
      </c>
      <c r="J146" s="164"/>
      <c r="K146" s="164"/>
      <c r="L146" s="164"/>
      <c r="M146" s="164"/>
      <c r="N146" s="278">
        <f t="shared" si="21"/>
        <v>0</v>
      </c>
      <c r="O146" s="278">
        <f t="shared" si="18"/>
        <v>0</v>
      </c>
      <c r="P146" s="284"/>
      <c r="Q146" s="280">
        <f t="shared" si="22"/>
        <v>0</v>
      </c>
      <c r="R146" s="164"/>
      <c r="S146" s="164"/>
      <c r="T146" s="281">
        <f t="shared" si="25"/>
        <v>0</v>
      </c>
      <c r="U146" s="281">
        <f t="shared" si="26"/>
        <v>0</v>
      </c>
      <c r="V146" s="155">
        <f t="shared" si="23"/>
        <v>0</v>
      </c>
      <c r="W146" s="282"/>
      <c r="X146" s="282"/>
      <c r="Y146" s="282"/>
      <c r="Z146" s="282"/>
      <c r="AA146" s="282"/>
      <c r="AB146" s="282"/>
      <c r="AC146" s="282"/>
    </row>
    <row r="147" spans="2:29" x14ac:dyDescent="0.35">
      <c r="B147" s="283" t="s">
        <v>266</v>
      </c>
      <c r="C147" s="164"/>
      <c r="D147" s="164"/>
      <c r="E147" s="164"/>
      <c r="F147" s="155">
        <f t="shared" si="24"/>
        <v>0</v>
      </c>
      <c r="G147" s="164"/>
      <c r="H147" s="155" t="str">
        <f t="shared" si="19"/>
        <v/>
      </c>
      <c r="I147" s="277">
        <f t="shared" si="20"/>
        <v>0</v>
      </c>
      <c r="J147" s="164"/>
      <c r="K147" s="164"/>
      <c r="L147" s="164"/>
      <c r="M147" s="164"/>
      <c r="N147" s="278">
        <f t="shared" si="21"/>
        <v>0</v>
      </c>
      <c r="O147" s="278">
        <f t="shared" si="18"/>
        <v>0</v>
      </c>
      <c r="P147" s="284"/>
      <c r="Q147" s="280">
        <f t="shared" si="22"/>
        <v>0</v>
      </c>
      <c r="R147" s="164"/>
      <c r="S147" s="164"/>
      <c r="T147" s="281">
        <f t="shared" si="25"/>
        <v>0</v>
      </c>
      <c r="U147" s="281">
        <f t="shared" si="26"/>
        <v>0</v>
      </c>
      <c r="V147" s="155">
        <f t="shared" si="23"/>
        <v>0</v>
      </c>
      <c r="W147" s="282"/>
      <c r="X147" s="282"/>
      <c r="Y147" s="282"/>
      <c r="Z147" s="282"/>
      <c r="AA147" s="282"/>
      <c r="AB147" s="282"/>
      <c r="AC147" s="282"/>
    </row>
    <row r="148" spans="2:29" x14ac:dyDescent="0.35">
      <c r="B148" s="283" t="s">
        <v>267</v>
      </c>
      <c r="C148" s="164"/>
      <c r="D148" s="164"/>
      <c r="E148" s="164"/>
      <c r="F148" s="155">
        <f t="shared" si="24"/>
        <v>0</v>
      </c>
      <c r="G148" s="164"/>
      <c r="H148" s="155" t="str">
        <f t="shared" si="19"/>
        <v/>
      </c>
      <c r="I148" s="277">
        <f t="shared" si="20"/>
        <v>0</v>
      </c>
      <c r="J148" s="164"/>
      <c r="K148" s="164"/>
      <c r="L148" s="164"/>
      <c r="M148" s="164"/>
      <c r="N148" s="278">
        <f t="shared" si="21"/>
        <v>0</v>
      </c>
      <c r="O148" s="278">
        <f t="shared" si="18"/>
        <v>0</v>
      </c>
      <c r="P148" s="284"/>
      <c r="Q148" s="280">
        <f t="shared" si="22"/>
        <v>0</v>
      </c>
      <c r="R148" s="164"/>
      <c r="S148" s="164"/>
      <c r="T148" s="281">
        <f t="shared" si="25"/>
        <v>0</v>
      </c>
      <c r="U148" s="281">
        <f t="shared" si="26"/>
        <v>0</v>
      </c>
      <c r="V148" s="155">
        <f t="shared" si="23"/>
        <v>0</v>
      </c>
      <c r="W148" s="282"/>
      <c r="X148" s="282"/>
      <c r="Y148" s="282"/>
      <c r="Z148" s="282"/>
      <c r="AA148" s="282"/>
      <c r="AB148" s="282"/>
      <c r="AC148" s="282"/>
    </row>
    <row r="149" spans="2:29" x14ac:dyDescent="0.35">
      <c r="B149" s="283" t="s">
        <v>268</v>
      </c>
      <c r="C149" s="164"/>
      <c r="D149" s="164"/>
      <c r="E149" s="164"/>
      <c r="F149" s="155">
        <f t="shared" si="24"/>
        <v>0</v>
      </c>
      <c r="G149" s="164"/>
      <c r="H149" s="155" t="str">
        <f t="shared" si="19"/>
        <v/>
      </c>
      <c r="I149" s="277">
        <f t="shared" si="20"/>
        <v>0</v>
      </c>
      <c r="J149" s="164"/>
      <c r="K149" s="164"/>
      <c r="L149" s="164"/>
      <c r="M149" s="164"/>
      <c r="N149" s="278">
        <f t="shared" si="21"/>
        <v>0</v>
      </c>
      <c r="O149" s="278">
        <f t="shared" si="18"/>
        <v>0</v>
      </c>
      <c r="P149" s="284"/>
      <c r="Q149" s="280">
        <f t="shared" si="22"/>
        <v>0</v>
      </c>
      <c r="R149" s="164"/>
      <c r="S149" s="164"/>
      <c r="T149" s="281">
        <f t="shared" si="25"/>
        <v>0</v>
      </c>
      <c r="U149" s="281">
        <f t="shared" si="26"/>
        <v>0</v>
      </c>
      <c r="V149" s="155">
        <f t="shared" si="23"/>
        <v>0</v>
      </c>
      <c r="W149" s="282"/>
      <c r="X149" s="282"/>
      <c r="Y149" s="282"/>
      <c r="Z149" s="282"/>
      <c r="AA149" s="282"/>
      <c r="AB149" s="282"/>
      <c r="AC149" s="282"/>
    </row>
    <row r="150" spans="2:29" x14ac:dyDescent="0.35">
      <c r="B150" s="283" t="s">
        <v>269</v>
      </c>
      <c r="C150" s="164"/>
      <c r="D150" s="164"/>
      <c r="E150" s="164"/>
      <c r="F150" s="155">
        <f t="shared" si="24"/>
        <v>0</v>
      </c>
      <c r="G150" s="164"/>
      <c r="H150" s="155" t="str">
        <f t="shared" si="19"/>
        <v/>
      </c>
      <c r="I150" s="277">
        <f t="shared" si="20"/>
        <v>0</v>
      </c>
      <c r="J150" s="164"/>
      <c r="K150" s="164"/>
      <c r="L150" s="164"/>
      <c r="M150" s="164"/>
      <c r="N150" s="278">
        <f t="shared" si="21"/>
        <v>0</v>
      </c>
      <c r="O150" s="278">
        <f t="shared" si="18"/>
        <v>0</v>
      </c>
      <c r="P150" s="284"/>
      <c r="Q150" s="280">
        <f t="shared" si="22"/>
        <v>0</v>
      </c>
      <c r="R150" s="164"/>
      <c r="S150" s="164"/>
      <c r="T150" s="281">
        <f t="shared" si="25"/>
        <v>0</v>
      </c>
      <c r="U150" s="281">
        <f t="shared" si="26"/>
        <v>0</v>
      </c>
      <c r="V150" s="155">
        <f t="shared" si="23"/>
        <v>0</v>
      </c>
      <c r="W150" s="282"/>
      <c r="X150" s="282"/>
      <c r="Y150" s="282"/>
      <c r="Z150" s="282"/>
      <c r="AA150" s="282"/>
      <c r="AB150" s="282"/>
      <c r="AC150" s="282"/>
    </row>
    <row r="151" spans="2:29" x14ac:dyDescent="0.35">
      <c r="B151" s="283" t="s">
        <v>270</v>
      </c>
      <c r="C151" s="164"/>
      <c r="D151" s="164"/>
      <c r="E151" s="164"/>
      <c r="F151" s="155">
        <f t="shared" si="24"/>
        <v>0</v>
      </c>
      <c r="G151" s="164"/>
      <c r="H151" s="155" t="str">
        <f t="shared" si="19"/>
        <v/>
      </c>
      <c r="I151" s="277">
        <f t="shared" si="20"/>
        <v>0</v>
      </c>
      <c r="J151" s="164"/>
      <c r="K151" s="164"/>
      <c r="L151" s="164"/>
      <c r="M151" s="164"/>
      <c r="N151" s="278">
        <f t="shared" si="21"/>
        <v>0</v>
      </c>
      <c r="O151" s="278">
        <f t="shared" si="18"/>
        <v>0</v>
      </c>
      <c r="P151" s="284"/>
      <c r="Q151" s="280">
        <f t="shared" si="22"/>
        <v>0</v>
      </c>
      <c r="R151" s="164"/>
      <c r="S151" s="164"/>
      <c r="T151" s="281">
        <f t="shared" si="25"/>
        <v>0</v>
      </c>
      <c r="U151" s="281">
        <f t="shared" si="26"/>
        <v>0</v>
      </c>
      <c r="V151" s="155">
        <f t="shared" si="23"/>
        <v>0</v>
      </c>
      <c r="W151" s="282"/>
      <c r="X151" s="282"/>
      <c r="Y151" s="282"/>
      <c r="Z151" s="282"/>
      <c r="AA151" s="282"/>
      <c r="AB151" s="282"/>
      <c r="AC151" s="282"/>
    </row>
    <row r="152" spans="2:29" x14ac:dyDescent="0.35">
      <c r="B152" s="283" t="s">
        <v>271</v>
      </c>
      <c r="C152" s="164"/>
      <c r="D152" s="164"/>
      <c r="E152" s="164"/>
      <c r="F152" s="155">
        <f t="shared" si="24"/>
        <v>0</v>
      </c>
      <c r="G152" s="164"/>
      <c r="H152" s="155" t="str">
        <f t="shared" si="19"/>
        <v/>
      </c>
      <c r="I152" s="277">
        <f t="shared" si="20"/>
        <v>0</v>
      </c>
      <c r="J152" s="164"/>
      <c r="K152" s="164"/>
      <c r="L152" s="164"/>
      <c r="M152" s="164"/>
      <c r="N152" s="278">
        <f t="shared" si="21"/>
        <v>0</v>
      </c>
      <c r="O152" s="278">
        <f t="shared" si="18"/>
        <v>0</v>
      </c>
      <c r="P152" s="284"/>
      <c r="Q152" s="280">
        <f t="shared" si="22"/>
        <v>0</v>
      </c>
      <c r="R152" s="164"/>
      <c r="S152" s="164"/>
      <c r="T152" s="281">
        <f t="shared" si="25"/>
        <v>0</v>
      </c>
      <c r="U152" s="281">
        <f t="shared" si="26"/>
        <v>0</v>
      </c>
      <c r="V152" s="155">
        <f t="shared" si="23"/>
        <v>0</v>
      </c>
      <c r="W152" s="282"/>
      <c r="X152" s="282"/>
      <c r="Y152" s="282"/>
      <c r="Z152" s="282"/>
      <c r="AA152" s="282"/>
      <c r="AB152" s="282"/>
      <c r="AC152" s="282"/>
    </row>
    <row r="153" spans="2:29" x14ac:dyDescent="0.35">
      <c r="B153" s="283" t="s">
        <v>272</v>
      </c>
      <c r="C153" s="164"/>
      <c r="D153" s="164"/>
      <c r="E153" s="164"/>
      <c r="F153" s="155">
        <f t="shared" si="24"/>
        <v>0</v>
      </c>
      <c r="G153" s="164"/>
      <c r="H153" s="155" t="str">
        <f t="shared" si="19"/>
        <v/>
      </c>
      <c r="I153" s="277">
        <f t="shared" si="20"/>
        <v>0</v>
      </c>
      <c r="J153" s="164"/>
      <c r="K153" s="164"/>
      <c r="L153" s="164"/>
      <c r="M153" s="164"/>
      <c r="N153" s="278">
        <f t="shared" si="21"/>
        <v>0</v>
      </c>
      <c r="O153" s="278">
        <f t="shared" si="18"/>
        <v>0</v>
      </c>
      <c r="P153" s="284"/>
      <c r="Q153" s="280">
        <f t="shared" si="22"/>
        <v>0</v>
      </c>
      <c r="R153" s="164"/>
      <c r="S153" s="164"/>
      <c r="T153" s="281">
        <f t="shared" si="25"/>
        <v>0</v>
      </c>
      <c r="U153" s="281">
        <f t="shared" si="26"/>
        <v>0</v>
      </c>
      <c r="V153" s="155">
        <f t="shared" si="23"/>
        <v>0</v>
      </c>
      <c r="W153" s="282"/>
      <c r="X153" s="282"/>
      <c r="Y153" s="282"/>
      <c r="Z153" s="282"/>
      <c r="AA153" s="282"/>
      <c r="AB153" s="282"/>
      <c r="AC153" s="282"/>
    </row>
    <row r="154" spans="2:29" x14ac:dyDescent="0.35">
      <c r="B154" s="283" t="s">
        <v>273</v>
      </c>
      <c r="C154" s="164"/>
      <c r="D154" s="164"/>
      <c r="E154" s="164"/>
      <c r="F154" s="155">
        <f t="shared" si="24"/>
        <v>0</v>
      </c>
      <c r="G154" s="164"/>
      <c r="H154" s="155" t="str">
        <f t="shared" si="19"/>
        <v/>
      </c>
      <c r="I154" s="277">
        <f t="shared" si="20"/>
        <v>0</v>
      </c>
      <c r="J154" s="164"/>
      <c r="K154" s="164"/>
      <c r="L154" s="164"/>
      <c r="M154" s="164"/>
      <c r="N154" s="278">
        <f t="shared" si="21"/>
        <v>0</v>
      </c>
      <c r="O154" s="278">
        <f t="shared" si="18"/>
        <v>0</v>
      </c>
      <c r="P154" s="284"/>
      <c r="Q154" s="280">
        <f t="shared" si="22"/>
        <v>0</v>
      </c>
      <c r="R154" s="164"/>
      <c r="S154" s="164"/>
      <c r="T154" s="281">
        <f t="shared" si="25"/>
        <v>0</v>
      </c>
      <c r="U154" s="281">
        <f t="shared" si="26"/>
        <v>0</v>
      </c>
      <c r="V154" s="155">
        <f t="shared" si="23"/>
        <v>0</v>
      </c>
      <c r="W154" s="282"/>
      <c r="X154" s="282"/>
      <c r="Y154" s="282"/>
      <c r="Z154" s="282"/>
      <c r="AA154" s="282"/>
      <c r="AB154" s="282"/>
      <c r="AC154" s="282"/>
    </row>
    <row r="155" spans="2:29" x14ac:dyDescent="0.35">
      <c r="B155" s="283" t="s">
        <v>274</v>
      </c>
      <c r="C155" s="164"/>
      <c r="D155" s="164"/>
      <c r="E155" s="164"/>
      <c r="F155" s="155">
        <f t="shared" si="24"/>
        <v>0</v>
      </c>
      <c r="G155" s="164"/>
      <c r="H155" s="155" t="str">
        <f t="shared" si="19"/>
        <v/>
      </c>
      <c r="I155" s="277">
        <f t="shared" si="20"/>
        <v>0</v>
      </c>
      <c r="J155" s="164"/>
      <c r="K155" s="164"/>
      <c r="L155" s="164"/>
      <c r="M155" s="164"/>
      <c r="N155" s="278">
        <f t="shared" si="21"/>
        <v>0</v>
      </c>
      <c r="O155" s="278">
        <f t="shared" si="18"/>
        <v>0</v>
      </c>
      <c r="P155" s="284"/>
      <c r="Q155" s="280">
        <f t="shared" si="22"/>
        <v>0</v>
      </c>
      <c r="R155" s="164"/>
      <c r="S155" s="164"/>
      <c r="T155" s="281">
        <f t="shared" si="25"/>
        <v>0</v>
      </c>
      <c r="U155" s="281">
        <f t="shared" si="26"/>
        <v>0</v>
      </c>
      <c r="V155" s="155">
        <f t="shared" si="23"/>
        <v>0</v>
      </c>
      <c r="W155" s="282"/>
      <c r="X155" s="282"/>
      <c r="Y155" s="282"/>
      <c r="Z155" s="282"/>
      <c r="AA155" s="282"/>
      <c r="AB155" s="282"/>
      <c r="AC155" s="282"/>
    </row>
    <row r="156" spans="2:29" x14ac:dyDescent="0.35">
      <c r="B156" s="283" t="s">
        <v>275</v>
      </c>
      <c r="C156" s="164"/>
      <c r="D156" s="164"/>
      <c r="E156" s="164"/>
      <c r="F156" s="155">
        <f t="shared" si="24"/>
        <v>0</v>
      </c>
      <c r="G156" s="164"/>
      <c r="H156" s="155" t="str">
        <f t="shared" si="19"/>
        <v/>
      </c>
      <c r="I156" s="277">
        <f t="shared" si="20"/>
        <v>0</v>
      </c>
      <c r="J156" s="164"/>
      <c r="K156" s="164"/>
      <c r="L156" s="164"/>
      <c r="M156" s="164"/>
      <c r="N156" s="278">
        <f t="shared" si="21"/>
        <v>0</v>
      </c>
      <c r="O156" s="278">
        <f t="shared" si="18"/>
        <v>0</v>
      </c>
      <c r="P156" s="284"/>
      <c r="Q156" s="280">
        <f t="shared" si="22"/>
        <v>0</v>
      </c>
      <c r="R156" s="164"/>
      <c r="S156" s="164"/>
      <c r="T156" s="281">
        <f t="shared" si="25"/>
        <v>0</v>
      </c>
      <c r="U156" s="281">
        <f t="shared" si="26"/>
        <v>0</v>
      </c>
      <c r="V156" s="155">
        <f t="shared" si="23"/>
        <v>0</v>
      </c>
      <c r="W156" s="282"/>
      <c r="X156" s="282"/>
      <c r="Y156" s="282"/>
      <c r="Z156" s="282"/>
      <c r="AA156" s="282"/>
      <c r="AB156" s="282"/>
      <c r="AC156" s="282"/>
    </row>
    <row r="157" spans="2:29" x14ac:dyDescent="0.35">
      <c r="B157" s="283" t="s">
        <v>276</v>
      </c>
      <c r="C157" s="164"/>
      <c r="D157" s="164"/>
      <c r="E157" s="164"/>
      <c r="F157" s="155">
        <f t="shared" si="24"/>
        <v>0</v>
      </c>
      <c r="G157" s="164"/>
      <c r="H157" s="155" t="str">
        <f t="shared" si="19"/>
        <v/>
      </c>
      <c r="I157" s="277">
        <f t="shared" si="20"/>
        <v>0</v>
      </c>
      <c r="J157" s="164"/>
      <c r="K157" s="164"/>
      <c r="L157" s="164"/>
      <c r="M157" s="164"/>
      <c r="N157" s="278">
        <f t="shared" si="21"/>
        <v>0</v>
      </c>
      <c r="O157" s="278">
        <f t="shared" si="18"/>
        <v>0</v>
      </c>
      <c r="P157" s="284"/>
      <c r="Q157" s="280">
        <f t="shared" si="22"/>
        <v>0</v>
      </c>
      <c r="R157" s="164"/>
      <c r="S157" s="164"/>
      <c r="T157" s="281">
        <f t="shared" si="25"/>
        <v>0</v>
      </c>
      <c r="U157" s="281">
        <f t="shared" si="26"/>
        <v>0</v>
      </c>
      <c r="V157" s="155">
        <f t="shared" si="23"/>
        <v>0</v>
      </c>
      <c r="W157" s="282"/>
      <c r="X157" s="282"/>
      <c r="Y157" s="282"/>
      <c r="Z157" s="282"/>
      <c r="AA157" s="282"/>
      <c r="AB157" s="282"/>
      <c r="AC157" s="282"/>
    </row>
    <row r="158" spans="2:29" x14ac:dyDescent="0.35">
      <c r="B158" s="283" t="s">
        <v>277</v>
      </c>
      <c r="C158" s="164"/>
      <c r="D158" s="164"/>
      <c r="E158" s="164"/>
      <c r="F158" s="155">
        <f t="shared" si="24"/>
        <v>0</v>
      </c>
      <c r="G158" s="164"/>
      <c r="H158" s="155" t="str">
        <f t="shared" si="19"/>
        <v/>
      </c>
      <c r="I158" s="277">
        <f t="shared" si="20"/>
        <v>0</v>
      </c>
      <c r="J158" s="164"/>
      <c r="K158" s="164"/>
      <c r="L158" s="164"/>
      <c r="M158" s="164"/>
      <c r="N158" s="278">
        <f t="shared" si="21"/>
        <v>0</v>
      </c>
      <c r="O158" s="278">
        <f t="shared" si="18"/>
        <v>0</v>
      </c>
      <c r="P158" s="284"/>
      <c r="Q158" s="280">
        <f t="shared" si="22"/>
        <v>0</v>
      </c>
      <c r="R158" s="164"/>
      <c r="S158" s="164"/>
      <c r="T158" s="281">
        <f t="shared" si="25"/>
        <v>0</v>
      </c>
      <c r="U158" s="281">
        <f t="shared" si="26"/>
        <v>0</v>
      </c>
      <c r="V158" s="155">
        <f t="shared" si="23"/>
        <v>0</v>
      </c>
      <c r="W158" s="282"/>
      <c r="X158" s="282"/>
      <c r="Y158" s="282"/>
      <c r="Z158" s="282"/>
      <c r="AA158" s="282"/>
      <c r="AB158" s="282"/>
      <c r="AC158" s="282"/>
    </row>
    <row r="159" spans="2:29" x14ac:dyDescent="0.35">
      <c r="B159" s="283" t="s">
        <v>278</v>
      </c>
      <c r="C159" s="164"/>
      <c r="D159" s="164"/>
      <c r="E159" s="164"/>
      <c r="F159" s="155">
        <f t="shared" si="24"/>
        <v>0</v>
      </c>
      <c r="G159" s="164"/>
      <c r="H159" s="155" t="str">
        <f t="shared" si="19"/>
        <v/>
      </c>
      <c r="I159" s="277">
        <f t="shared" si="20"/>
        <v>0</v>
      </c>
      <c r="J159" s="164"/>
      <c r="K159" s="164"/>
      <c r="L159" s="164"/>
      <c r="M159" s="164"/>
      <c r="N159" s="278">
        <f t="shared" si="21"/>
        <v>0</v>
      </c>
      <c r="O159" s="278">
        <f t="shared" si="18"/>
        <v>0</v>
      </c>
      <c r="P159" s="284"/>
      <c r="Q159" s="280">
        <f t="shared" si="22"/>
        <v>0</v>
      </c>
      <c r="R159" s="164"/>
      <c r="S159" s="164"/>
      <c r="T159" s="281">
        <f t="shared" si="25"/>
        <v>0</v>
      </c>
      <c r="U159" s="281">
        <f t="shared" si="26"/>
        <v>0</v>
      </c>
      <c r="V159" s="155">
        <f t="shared" si="23"/>
        <v>0</v>
      </c>
      <c r="W159" s="282"/>
      <c r="X159" s="282"/>
      <c r="Y159" s="282"/>
      <c r="Z159" s="282"/>
      <c r="AA159" s="282"/>
      <c r="AB159" s="282"/>
      <c r="AC159" s="282"/>
    </row>
    <row r="160" spans="2:29" x14ac:dyDescent="0.35">
      <c r="B160" s="283" t="s">
        <v>279</v>
      </c>
      <c r="C160" s="164"/>
      <c r="D160" s="164"/>
      <c r="E160" s="164"/>
      <c r="F160" s="155">
        <f t="shared" si="24"/>
        <v>0</v>
      </c>
      <c r="G160" s="164"/>
      <c r="H160" s="155" t="str">
        <f t="shared" si="19"/>
        <v/>
      </c>
      <c r="I160" s="277">
        <f t="shared" si="20"/>
        <v>0</v>
      </c>
      <c r="J160" s="164"/>
      <c r="K160" s="164"/>
      <c r="L160" s="164"/>
      <c r="M160" s="164"/>
      <c r="N160" s="278">
        <f t="shared" si="21"/>
        <v>0</v>
      </c>
      <c r="O160" s="278">
        <f t="shared" si="18"/>
        <v>0</v>
      </c>
      <c r="P160" s="284"/>
      <c r="Q160" s="280">
        <f t="shared" si="22"/>
        <v>0</v>
      </c>
      <c r="R160" s="164"/>
      <c r="S160" s="164"/>
      <c r="T160" s="281">
        <f t="shared" si="25"/>
        <v>0</v>
      </c>
      <c r="U160" s="281">
        <f t="shared" si="26"/>
        <v>0</v>
      </c>
      <c r="V160" s="155">
        <f t="shared" si="23"/>
        <v>0</v>
      </c>
      <c r="W160" s="282"/>
      <c r="X160" s="282"/>
      <c r="Y160" s="282"/>
      <c r="Z160" s="282"/>
      <c r="AA160" s="282"/>
      <c r="AB160" s="282"/>
      <c r="AC160" s="282"/>
    </row>
    <row r="161" spans="2:29" x14ac:dyDescent="0.35">
      <c r="B161" s="283" t="s">
        <v>280</v>
      </c>
      <c r="C161" s="164"/>
      <c r="D161" s="164"/>
      <c r="E161" s="164"/>
      <c r="F161" s="155">
        <f t="shared" si="24"/>
        <v>0</v>
      </c>
      <c r="G161" s="164"/>
      <c r="H161" s="155" t="str">
        <f t="shared" si="19"/>
        <v/>
      </c>
      <c r="I161" s="277">
        <f t="shared" si="20"/>
        <v>0</v>
      </c>
      <c r="J161" s="164"/>
      <c r="K161" s="164"/>
      <c r="L161" s="164"/>
      <c r="M161" s="164"/>
      <c r="N161" s="278">
        <f t="shared" si="21"/>
        <v>0</v>
      </c>
      <c r="O161" s="278">
        <f t="shared" si="18"/>
        <v>0</v>
      </c>
      <c r="P161" s="284"/>
      <c r="Q161" s="280">
        <f t="shared" si="22"/>
        <v>0</v>
      </c>
      <c r="R161" s="164"/>
      <c r="S161" s="164"/>
      <c r="T161" s="281">
        <f t="shared" si="25"/>
        <v>0</v>
      </c>
      <c r="U161" s="281">
        <f t="shared" si="26"/>
        <v>0</v>
      </c>
      <c r="V161" s="155">
        <f t="shared" si="23"/>
        <v>0</v>
      </c>
      <c r="W161" s="282"/>
      <c r="X161" s="282"/>
      <c r="Y161" s="282"/>
      <c r="Z161" s="282"/>
      <c r="AA161" s="282"/>
      <c r="AB161" s="282"/>
      <c r="AC161" s="282"/>
    </row>
    <row r="162" spans="2:29" x14ac:dyDescent="0.35">
      <c r="B162" s="283" t="s">
        <v>281</v>
      </c>
      <c r="C162" s="164"/>
      <c r="D162" s="164"/>
      <c r="E162" s="164"/>
      <c r="F162" s="155">
        <f t="shared" si="24"/>
        <v>0</v>
      </c>
      <c r="G162" s="164"/>
      <c r="H162" s="155" t="str">
        <f t="shared" si="19"/>
        <v/>
      </c>
      <c r="I162" s="277">
        <f t="shared" si="20"/>
        <v>0</v>
      </c>
      <c r="J162" s="164"/>
      <c r="K162" s="164"/>
      <c r="L162" s="164"/>
      <c r="M162" s="164"/>
      <c r="N162" s="278">
        <f t="shared" si="21"/>
        <v>0</v>
      </c>
      <c r="O162" s="278">
        <f t="shared" si="18"/>
        <v>0</v>
      </c>
      <c r="P162" s="284"/>
      <c r="Q162" s="280">
        <f t="shared" si="22"/>
        <v>0</v>
      </c>
      <c r="R162" s="164"/>
      <c r="S162" s="164"/>
      <c r="T162" s="281">
        <f t="shared" si="25"/>
        <v>0</v>
      </c>
      <c r="U162" s="281">
        <f t="shared" si="26"/>
        <v>0</v>
      </c>
      <c r="V162" s="155">
        <f t="shared" si="23"/>
        <v>0</v>
      </c>
      <c r="W162" s="282"/>
      <c r="X162" s="282"/>
      <c r="Y162" s="282"/>
      <c r="Z162" s="282"/>
      <c r="AA162" s="282"/>
      <c r="AB162" s="282"/>
      <c r="AC162" s="282"/>
    </row>
    <row r="163" spans="2:29" x14ac:dyDescent="0.35">
      <c r="B163" s="283" t="s">
        <v>282</v>
      </c>
      <c r="C163" s="164"/>
      <c r="D163" s="164"/>
      <c r="E163" s="164"/>
      <c r="F163" s="155">
        <f t="shared" si="24"/>
        <v>0</v>
      </c>
      <c r="G163" s="164"/>
      <c r="H163" s="155" t="str">
        <f t="shared" si="19"/>
        <v/>
      </c>
      <c r="I163" s="277">
        <f t="shared" si="20"/>
        <v>0</v>
      </c>
      <c r="J163" s="164"/>
      <c r="K163" s="164"/>
      <c r="L163" s="164"/>
      <c r="M163" s="164"/>
      <c r="N163" s="278">
        <f t="shared" si="21"/>
        <v>0</v>
      </c>
      <c r="O163" s="278">
        <f t="shared" si="18"/>
        <v>0</v>
      </c>
      <c r="P163" s="284"/>
      <c r="Q163" s="280">
        <f t="shared" si="22"/>
        <v>0</v>
      </c>
      <c r="R163" s="164"/>
      <c r="S163" s="164"/>
      <c r="T163" s="281">
        <f t="shared" si="25"/>
        <v>0</v>
      </c>
      <c r="U163" s="281">
        <f t="shared" si="26"/>
        <v>0</v>
      </c>
      <c r="V163" s="155">
        <f t="shared" si="23"/>
        <v>0</v>
      </c>
      <c r="W163" s="282"/>
      <c r="X163" s="282"/>
      <c r="Y163" s="282"/>
      <c r="Z163" s="282"/>
      <c r="AA163" s="282"/>
      <c r="AB163" s="282"/>
      <c r="AC163" s="282"/>
    </row>
    <row r="164" spans="2:29" x14ac:dyDescent="0.35">
      <c r="B164" s="283" t="s">
        <v>283</v>
      </c>
      <c r="C164" s="164"/>
      <c r="D164" s="164"/>
      <c r="E164" s="164"/>
      <c r="F164" s="155">
        <f t="shared" si="24"/>
        <v>0</v>
      </c>
      <c r="G164" s="164"/>
      <c r="H164" s="155" t="str">
        <f t="shared" si="19"/>
        <v/>
      </c>
      <c r="I164" s="277">
        <f t="shared" si="20"/>
        <v>0</v>
      </c>
      <c r="J164" s="164"/>
      <c r="K164" s="164"/>
      <c r="L164" s="164"/>
      <c r="M164" s="164"/>
      <c r="N164" s="278">
        <f t="shared" si="21"/>
        <v>0</v>
      </c>
      <c r="O164" s="278">
        <f t="shared" si="18"/>
        <v>0</v>
      </c>
      <c r="P164" s="284"/>
      <c r="Q164" s="280">
        <f t="shared" si="22"/>
        <v>0</v>
      </c>
      <c r="R164" s="164"/>
      <c r="S164" s="164"/>
      <c r="T164" s="281">
        <f t="shared" si="25"/>
        <v>0</v>
      </c>
      <c r="U164" s="281">
        <f t="shared" si="26"/>
        <v>0</v>
      </c>
      <c r="V164" s="155">
        <f t="shared" si="23"/>
        <v>0</v>
      </c>
      <c r="W164" s="282"/>
      <c r="X164" s="282"/>
      <c r="Y164" s="282"/>
      <c r="Z164" s="282"/>
      <c r="AA164" s="282"/>
      <c r="AB164" s="282"/>
      <c r="AC164" s="282"/>
    </row>
    <row r="165" spans="2:29" x14ac:dyDescent="0.35">
      <c r="B165" s="283" t="s">
        <v>284</v>
      </c>
      <c r="C165" s="164"/>
      <c r="D165" s="164"/>
      <c r="E165" s="164"/>
      <c r="F165" s="155">
        <f t="shared" si="24"/>
        <v>0</v>
      </c>
      <c r="G165" s="164"/>
      <c r="H165" s="155" t="str">
        <f t="shared" si="19"/>
        <v/>
      </c>
      <c r="I165" s="277">
        <f t="shared" si="20"/>
        <v>0</v>
      </c>
      <c r="J165" s="164"/>
      <c r="K165" s="164"/>
      <c r="L165" s="164"/>
      <c r="M165" s="164"/>
      <c r="N165" s="278">
        <f t="shared" si="21"/>
        <v>0</v>
      </c>
      <c r="O165" s="278">
        <f t="shared" si="18"/>
        <v>0</v>
      </c>
      <c r="P165" s="284"/>
      <c r="Q165" s="280">
        <f t="shared" si="22"/>
        <v>0</v>
      </c>
      <c r="R165" s="164"/>
      <c r="S165" s="164"/>
      <c r="T165" s="281">
        <f t="shared" si="25"/>
        <v>0</v>
      </c>
      <c r="U165" s="281">
        <f t="shared" si="26"/>
        <v>0</v>
      </c>
      <c r="V165" s="155">
        <f t="shared" si="23"/>
        <v>0</v>
      </c>
      <c r="W165" s="282"/>
      <c r="X165" s="282"/>
      <c r="Y165" s="282"/>
      <c r="Z165" s="282"/>
      <c r="AA165" s="282"/>
      <c r="AB165" s="282"/>
      <c r="AC165" s="282"/>
    </row>
    <row r="166" spans="2:29" x14ac:dyDescent="0.35">
      <c r="B166" s="283" t="s">
        <v>285</v>
      </c>
      <c r="C166" s="164"/>
      <c r="D166" s="164"/>
      <c r="E166" s="164"/>
      <c r="F166" s="155">
        <f t="shared" si="24"/>
        <v>0</v>
      </c>
      <c r="G166" s="164"/>
      <c r="H166" s="155" t="str">
        <f t="shared" si="19"/>
        <v/>
      </c>
      <c r="I166" s="277">
        <f t="shared" si="20"/>
        <v>0</v>
      </c>
      <c r="J166" s="164"/>
      <c r="K166" s="164"/>
      <c r="L166" s="164"/>
      <c r="M166" s="164"/>
      <c r="N166" s="278">
        <f t="shared" si="21"/>
        <v>0</v>
      </c>
      <c r="O166" s="278">
        <f t="shared" si="18"/>
        <v>0</v>
      </c>
      <c r="P166" s="284"/>
      <c r="Q166" s="280">
        <f t="shared" si="22"/>
        <v>0</v>
      </c>
      <c r="R166" s="164"/>
      <c r="S166" s="164"/>
      <c r="T166" s="281">
        <f t="shared" si="25"/>
        <v>0</v>
      </c>
      <c r="U166" s="281">
        <f t="shared" si="26"/>
        <v>0</v>
      </c>
      <c r="V166" s="155">
        <f t="shared" si="23"/>
        <v>0</v>
      </c>
      <c r="W166" s="282"/>
      <c r="X166" s="282"/>
      <c r="Y166" s="282"/>
      <c r="Z166" s="282"/>
      <c r="AA166" s="282"/>
      <c r="AB166" s="282"/>
      <c r="AC166" s="282"/>
    </row>
    <row r="167" spans="2:29" x14ac:dyDescent="0.35">
      <c r="B167" s="283" t="s">
        <v>286</v>
      </c>
      <c r="C167" s="164"/>
      <c r="D167" s="164"/>
      <c r="E167" s="164"/>
      <c r="F167" s="155">
        <f t="shared" si="24"/>
        <v>0</v>
      </c>
      <c r="G167" s="164"/>
      <c r="H167" s="155" t="str">
        <f t="shared" si="19"/>
        <v/>
      </c>
      <c r="I167" s="277">
        <f t="shared" si="20"/>
        <v>0</v>
      </c>
      <c r="J167" s="164"/>
      <c r="K167" s="164"/>
      <c r="L167" s="164"/>
      <c r="M167" s="164"/>
      <c r="N167" s="278">
        <f t="shared" si="21"/>
        <v>0</v>
      </c>
      <c r="O167" s="278">
        <f t="shared" si="18"/>
        <v>0</v>
      </c>
      <c r="P167" s="284"/>
      <c r="Q167" s="280">
        <f t="shared" si="22"/>
        <v>0</v>
      </c>
      <c r="R167" s="164"/>
      <c r="S167" s="164"/>
      <c r="T167" s="281">
        <f t="shared" si="25"/>
        <v>0</v>
      </c>
      <c r="U167" s="281">
        <f t="shared" si="26"/>
        <v>0</v>
      </c>
      <c r="V167" s="155">
        <f t="shared" si="23"/>
        <v>0</v>
      </c>
      <c r="W167" s="282"/>
      <c r="X167" s="282"/>
      <c r="Y167" s="282"/>
      <c r="Z167" s="282"/>
      <c r="AA167" s="282"/>
      <c r="AB167" s="282"/>
      <c r="AC167" s="282"/>
    </row>
    <row r="168" spans="2:29" x14ac:dyDescent="0.35">
      <c r="B168" s="283" t="s">
        <v>287</v>
      </c>
      <c r="C168" s="164"/>
      <c r="D168" s="164"/>
      <c r="E168" s="164"/>
      <c r="F168" s="155">
        <f t="shared" si="24"/>
        <v>0</v>
      </c>
      <c r="G168" s="164"/>
      <c r="H168" s="155" t="str">
        <f t="shared" si="19"/>
        <v/>
      </c>
      <c r="I168" s="277">
        <f t="shared" si="20"/>
        <v>0</v>
      </c>
      <c r="J168" s="164"/>
      <c r="K168" s="164"/>
      <c r="L168" s="164"/>
      <c r="M168" s="164"/>
      <c r="N168" s="278">
        <f t="shared" si="21"/>
        <v>0</v>
      </c>
      <c r="O168" s="278">
        <f t="shared" si="18"/>
        <v>0</v>
      </c>
      <c r="P168" s="284"/>
      <c r="Q168" s="280">
        <f t="shared" si="22"/>
        <v>0</v>
      </c>
      <c r="R168" s="164"/>
      <c r="S168" s="164"/>
      <c r="T168" s="281">
        <f t="shared" si="25"/>
        <v>0</v>
      </c>
      <c r="U168" s="281">
        <f t="shared" si="26"/>
        <v>0</v>
      </c>
      <c r="V168" s="155">
        <f t="shared" si="23"/>
        <v>0</v>
      </c>
      <c r="W168" s="282"/>
      <c r="X168" s="282"/>
      <c r="Y168" s="282"/>
      <c r="Z168" s="282"/>
      <c r="AA168" s="282"/>
      <c r="AB168" s="282"/>
      <c r="AC168" s="282"/>
    </row>
    <row r="169" spans="2:29" x14ac:dyDescent="0.35">
      <c r="B169" s="283" t="s">
        <v>288</v>
      </c>
      <c r="C169" s="164"/>
      <c r="D169" s="164"/>
      <c r="E169" s="164"/>
      <c r="F169" s="155">
        <f t="shared" si="24"/>
        <v>0</v>
      </c>
      <c r="G169" s="164"/>
      <c r="H169" s="155" t="str">
        <f t="shared" si="19"/>
        <v/>
      </c>
      <c r="I169" s="277">
        <f t="shared" si="20"/>
        <v>0</v>
      </c>
      <c r="J169" s="164"/>
      <c r="K169" s="164"/>
      <c r="L169" s="164"/>
      <c r="M169" s="164"/>
      <c r="N169" s="278">
        <f t="shared" si="21"/>
        <v>0</v>
      </c>
      <c r="O169" s="278">
        <f t="shared" si="18"/>
        <v>0</v>
      </c>
      <c r="P169" s="284"/>
      <c r="Q169" s="280">
        <f t="shared" si="22"/>
        <v>0</v>
      </c>
      <c r="R169" s="164"/>
      <c r="S169" s="164"/>
      <c r="T169" s="281">
        <f t="shared" si="25"/>
        <v>0</v>
      </c>
      <c r="U169" s="281">
        <f t="shared" si="26"/>
        <v>0</v>
      </c>
      <c r="V169" s="155">
        <f t="shared" si="23"/>
        <v>0</v>
      </c>
      <c r="W169" s="282"/>
      <c r="X169" s="282"/>
      <c r="Y169" s="282"/>
      <c r="Z169" s="282"/>
      <c r="AA169" s="282"/>
      <c r="AB169" s="282"/>
      <c r="AC169" s="282"/>
    </row>
    <row r="170" spans="2:29" x14ac:dyDescent="0.35">
      <c r="B170" s="283" t="s">
        <v>289</v>
      </c>
      <c r="C170" s="164"/>
      <c r="D170" s="164"/>
      <c r="E170" s="164"/>
      <c r="F170" s="155">
        <f t="shared" si="24"/>
        <v>0</v>
      </c>
      <c r="G170" s="164"/>
      <c r="H170" s="155" t="str">
        <f t="shared" si="19"/>
        <v/>
      </c>
      <c r="I170" s="277">
        <f t="shared" si="20"/>
        <v>0</v>
      </c>
      <c r="J170" s="164"/>
      <c r="K170" s="164"/>
      <c r="L170" s="164"/>
      <c r="M170" s="164"/>
      <c r="N170" s="278">
        <f t="shared" si="21"/>
        <v>0</v>
      </c>
      <c r="O170" s="278">
        <f t="shared" si="18"/>
        <v>0</v>
      </c>
      <c r="P170" s="284"/>
      <c r="Q170" s="280">
        <f t="shared" si="22"/>
        <v>0</v>
      </c>
      <c r="R170" s="164"/>
      <c r="S170" s="164"/>
      <c r="T170" s="281">
        <f t="shared" si="25"/>
        <v>0</v>
      </c>
      <c r="U170" s="281">
        <f t="shared" si="26"/>
        <v>0</v>
      </c>
      <c r="V170" s="155">
        <f t="shared" si="23"/>
        <v>0</v>
      </c>
      <c r="W170" s="282"/>
      <c r="X170" s="282"/>
      <c r="Y170" s="282"/>
      <c r="Z170" s="282"/>
      <c r="AA170" s="282"/>
      <c r="AB170" s="282"/>
      <c r="AC170" s="282"/>
    </row>
    <row r="171" spans="2:29" x14ac:dyDescent="0.35">
      <c r="B171" s="283" t="s">
        <v>290</v>
      </c>
      <c r="C171" s="164"/>
      <c r="D171" s="164"/>
      <c r="E171" s="164"/>
      <c r="F171" s="155">
        <f t="shared" si="24"/>
        <v>0</v>
      </c>
      <c r="G171" s="164"/>
      <c r="H171" s="155" t="str">
        <f t="shared" si="19"/>
        <v/>
      </c>
      <c r="I171" s="277">
        <f t="shared" si="20"/>
        <v>0</v>
      </c>
      <c r="J171" s="164"/>
      <c r="K171" s="164"/>
      <c r="L171" s="164"/>
      <c r="M171" s="164"/>
      <c r="N171" s="278">
        <f t="shared" si="21"/>
        <v>0</v>
      </c>
      <c r="O171" s="278">
        <f t="shared" si="18"/>
        <v>0</v>
      </c>
      <c r="P171" s="284"/>
      <c r="Q171" s="280">
        <f t="shared" si="22"/>
        <v>0</v>
      </c>
      <c r="R171" s="164"/>
      <c r="S171" s="164"/>
      <c r="T171" s="281">
        <f t="shared" si="25"/>
        <v>0</v>
      </c>
      <c r="U171" s="281">
        <f t="shared" si="26"/>
        <v>0</v>
      </c>
      <c r="V171" s="155">
        <f t="shared" si="23"/>
        <v>0</v>
      </c>
      <c r="W171" s="282"/>
      <c r="X171" s="282"/>
      <c r="Y171" s="282"/>
      <c r="Z171" s="282"/>
      <c r="AA171" s="282"/>
      <c r="AB171" s="282"/>
      <c r="AC171" s="282"/>
    </row>
    <row r="172" spans="2:29" x14ac:dyDescent="0.35">
      <c r="B172" s="283" t="s">
        <v>291</v>
      </c>
      <c r="C172" s="164"/>
      <c r="D172" s="164"/>
      <c r="E172" s="164"/>
      <c r="F172" s="155">
        <f t="shared" si="24"/>
        <v>0</v>
      </c>
      <c r="G172" s="164"/>
      <c r="H172" s="155" t="str">
        <f t="shared" si="19"/>
        <v/>
      </c>
      <c r="I172" s="277">
        <f t="shared" si="20"/>
        <v>0</v>
      </c>
      <c r="J172" s="164"/>
      <c r="K172" s="164"/>
      <c r="L172" s="164"/>
      <c r="M172" s="164"/>
      <c r="N172" s="278">
        <f t="shared" si="21"/>
        <v>0</v>
      </c>
      <c r="O172" s="278">
        <f t="shared" si="18"/>
        <v>0</v>
      </c>
      <c r="P172" s="284"/>
      <c r="Q172" s="280">
        <f t="shared" si="22"/>
        <v>0</v>
      </c>
      <c r="R172" s="164"/>
      <c r="S172" s="164"/>
      <c r="T172" s="281">
        <f t="shared" si="25"/>
        <v>0</v>
      </c>
      <c r="U172" s="281">
        <f t="shared" si="26"/>
        <v>0</v>
      </c>
      <c r="V172" s="155">
        <f t="shared" si="23"/>
        <v>0</v>
      </c>
      <c r="W172" s="282"/>
      <c r="X172" s="282"/>
      <c r="Y172" s="282"/>
      <c r="Z172" s="282"/>
      <c r="AA172" s="282"/>
      <c r="AB172" s="282"/>
      <c r="AC172" s="282"/>
    </row>
    <row r="173" spans="2:29" x14ac:dyDescent="0.35">
      <c r="B173" s="283" t="s">
        <v>292</v>
      </c>
      <c r="C173" s="164"/>
      <c r="D173" s="164"/>
      <c r="E173" s="164"/>
      <c r="F173" s="155">
        <f t="shared" si="24"/>
        <v>0</v>
      </c>
      <c r="G173" s="164"/>
      <c r="H173" s="155" t="str">
        <f t="shared" si="19"/>
        <v/>
      </c>
      <c r="I173" s="277">
        <f t="shared" si="20"/>
        <v>0</v>
      </c>
      <c r="J173" s="164"/>
      <c r="K173" s="164"/>
      <c r="L173" s="164"/>
      <c r="M173" s="164"/>
      <c r="N173" s="278">
        <f t="shared" si="21"/>
        <v>0</v>
      </c>
      <c r="O173" s="278">
        <f t="shared" si="18"/>
        <v>0</v>
      </c>
      <c r="P173" s="284"/>
      <c r="Q173" s="280">
        <f t="shared" si="22"/>
        <v>0</v>
      </c>
      <c r="R173" s="164"/>
      <c r="S173" s="164"/>
      <c r="T173" s="281">
        <f t="shared" si="25"/>
        <v>0</v>
      </c>
      <c r="U173" s="281">
        <f t="shared" si="26"/>
        <v>0</v>
      </c>
      <c r="V173" s="155">
        <f t="shared" si="23"/>
        <v>0</v>
      </c>
      <c r="W173" s="282"/>
      <c r="X173" s="282"/>
      <c r="Y173" s="282"/>
      <c r="Z173" s="282"/>
      <c r="AA173" s="282"/>
      <c r="AB173" s="282"/>
      <c r="AC173" s="282"/>
    </row>
    <row r="174" spans="2:29" x14ac:dyDescent="0.35">
      <c r="B174" s="283" t="s">
        <v>293</v>
      </c>
      <c r="C174" s="164"/>
      <c r="D174" s="164"/>
      <c r="E174" s="164"/>
      <c r="F174" s="155">
        <f t="shared" si="24"/>
        <v>0</v>
      </c>
      <c r="G174" s="164"/>
      <c r="H174" s="155" t="str">
        <f t="shared" si="19"/>
        <v/>
      </c>
      <c r="I174" s="277">
        <f t="shared" si="20"/>
        <v>0</v>
      </c>
      <c r="J174" s="164"/>
      <c r="K174" s="164"/>
      <c r="L174" s="164"/>
      <c r="M174" s="164"/>
      <c r="N174" s="278">
        <f t="shared" si="21"/>
        <v>0</v>
      </c>
      <c r="O174" s="278">
        <f t="shared" si="18"/>
        <v>0</v>
      </c>
      <c r="P174" s="284"/>
      <c r="Q174" s="280">
        <f t="shared" si="22"/>
        <v>0</v>
      </c>
      <c r="R174" s="164"/>
      <c r="S174" s="164"/>
      <c r="T174" s="281">
        <f t="shared" si="25"/>
        <v>0</v>
      </c>
      <c r="U174" s="281">
        <f t="shared" si="26"/>
        <v>0</v>
      </c>
      <c r="V174" s="155">
        <f t="shared" si="23"/>
        <v>0</v>
      </c>
      <c r="W174" s="282"/>
      <c r="X174" s="282"/>
      <c r="Y174" s="282"/>
      <c r="Z174" s="282"/>
      <c r="AA174" s="282"/>
      <c r="AB174" s="282"/>
      <c r="AC174" s="282"/>
    </row>
    <row r="175" spans="2:29" x14ac:dyDescent="0.35">
      <c r="B175" s="283" t="s">
        <v>294</v>
      </c>
      <c r="C175" s="164"/>
      <c r="D175" s="164"/>
      <c r="E175" s="164"/>
      <c r="F175" s="155">
        <f t="shared" si="24"/>
        <v>0</v>
      </c>
      <c r="G175" s="164"/>
      <c r="H175" s="155" t="str">
        <f t="shared" si="19"/>
        <v/>
      </c>
      <c r="I175" s="277">
        <f t="shared" si="20"/>
        <v>0</v>
      </c>
      <c r="J175" s="164"/>
      <c r="K175" s="164"/>
      <c r="L175" s="164"/>
      <c r="M175" s="164"/>
      <c r="N175" s="278">
        <f t="shared" si="21"/>
        <v>0</v>
      </c>
      <c r="O175" s="278">
        <f t="shared" si="18"/>
        <v>0</v>
      </c>
      <c r="P175" s="284"/>
      <c r="Q175" s="280">
        <f t="shared" si="22"/>
        <v>0</v>
      </c>
      <c r="R175" s="164"/>
      <c r="S175" s="164"/>
      <c r="T175" s="281">
        <f t="shared" si="25"/>
        <v>0</v>
      </c>
      <c r="U175" s="281">
        <f t="shared" si="26"/>
        <v>0</v>
      </c>
      <c r="V175" s="155">
        <f t="shared" si="23"/>
        <v>0</v>
      </c>
      <c r="W175" s="282"/>
      <c r="X175" s="282"/>
      <c r="Y175" s="282"/>
      <c r="Z175" s="282"/>
      <c r="AA175" s="282"/>
      <c r="AB175" s="282"/>
      <c r="AC175" s="282"/>
    </row>
    <row r="176" spans="2:29" x14ac:dyDescent="0.35">
      <c r="B176" s="283" t="s">
        <v>295</v>
      </c>
      <c r="C176" s="164"/>
      <c r="D176" s="164"/>
      <c r="E176" s="164"/>
      <c r="F176" s="155">
        <f t="shared" si="24"/>
        <v>0</v>
      </c>
      <c r="G176" s="164"/>
      <c r="H176" s="155" t="str">
        <f t="shared" si="19"/>
        <v/>
      </c>
      <c r="I176" s="277">
        <f t="shared" si="20"/>
        <v>0</v>
      </c>
      <c r="J176" s="164"/>
      <c r="K176" s="164"/>
      <c r="L176" s="164"/>
      <c r="M176" s="164"/>
      <c r="N176" s="278">
        <f t="shared" si="21"/>
        <v>0</v>
      </c>
      <c r="O176" s="278">
        <f t="shared" si="18"/>
        <v>0</v>
      </c>
      <c r="P176" s="284"/>
      <c r="Q176" s="280">
        <f t="shared" si="22"/>
        <v>0</v>
      </c>
      <c r="R176" s="164"/>
      <c r="S176" s="164"/>
      <c r="T176" s="281">
        <f t="shared" si="25"/>
        <v>0</v>
      </c>
      <c r="U176" s="281">
        <f t="shared" si="26"/>
        <v>0</v>
      </c>
      <c r="V176" s="155">
        <f t="shared" si="23"/>
        <v>0</v>
      </c>
      <c r="W176" s="282"/>
      <c r="X176" s="282"/>
      <c r="Y176" s="282"/>
      <c r="Z176" s="282"/>
      <c r="AA176" s="282"/>
      <c r="AB176" s="282"/>
      <c r="AC176" s="282"/>
    </row>
    <row r="177" spans="2:29" x14ac:dyDescent="0.35">
      <c r="B177" s="283" t="s">
        <v>296</v>
      </c>
      <c r="C177" s="164"/>
      <c r="D177" s="164"/>
      <c r="E177" s="164"/>
      <c r="F177" s="155">
        <f t="shared" si="24"/>
        <v>0</v>
      </c>
      <c r="G177" s="164"/>
      <c r="H177" s="155" t="str">
        <f t="shared" si="19"/>
        <v/>
      </c>
      <c r="I177" s="277">
        <f t="shared" si="20"/>
        <v>0</v>
      </c>
      <c r="J177" s="164"/>
      <c r="K177" s="164"/>
      <c r="L177" s="164"/>
      <c r="M177" s="164"/>
      <c r="N177" s="278">
        <f t="shared" si="21"/>
        <v>0</v>
      </c>
      <c r="O177" s="278">
        <f t="shared" si="18"/>
        <v>0</v>
      </c>
      <c r="P177" s="284"/>
      <c r="Q177" s="280">
        <f t="shared" si="22"/>
        <v>0</v>
      </c>
      <c r="R177" s="164"/>
      <c r="S177" s="164"/>
      <c r="T177" s="281">
        <f t="shared" si="25"/>
        <v>0</v>
      </c>
      <c r="U177" s="281">
        <f t="shared" si="26"/>
        <v>0</v>
      </c>
      <c r="V177" s="155">
        <f t="shared" si="23"/>
        <v>0</v>
      </c>
      <c r="W177" s="282"/>
      <c r="X177" s="282"/>
      <c r="Y177" s="282"/>
      <c r="Z177" s="282"/>
      <c r="AA177" s="282"/>
      <c r="AB177" s="282"/>
      <c r="AC177" s="282"/>
    </row>
    <row r="178" spans="2:29" x14ac:dyDescent="0.35">
      <c r="B178" s="283" t="s">
        <v>297</v>
      </c>
      <c r="C178" s="164"/>
      <c r="D178" s="164"/>
      <c r="E178" s="164"/>
      <c r="F178" s="155">
        <f t="shared" si="24"/>
        <v>0</v>
      </c>
      <c r="G178" s="164"/>
      <c r="H178" s="155" t="str">
        <f t="shared" si="19"/>
        <v/>
      </c>
      <c r="I178" s="277">
        <f t="shared" si="20"/>
        <v>0</v>
      </c>
      <c r="J178" s="164"/>
      <c r="K178" s="164"/>
      <c r="L178" s="164"/>
      <c r="M178" s="164"/>
      <c r="N178" s="278">
        <f t="shared" si="21"/>
        <v>0</v>
      </c>
      <c r="O178" s="278">
        <f t="shared" si="18"/>
        <v>0</v>
      </c>
      <c r="P178" s="284"/>
      <c r="Q178" s="280">
        <f t="shared" si="22"/>
        <v>0</v>
      </c>
      <c r="R178" s="164"/>
      <c r="S178" s="164"/>
      <c r="T178" s="281">
        <f t="shared" si="25"/>
        <v>0</v>
      </c>
      <c r="U178" s="281">
        <f t="shared" si="26"/>
        <v>0</v>
      </c>
      <c r="V178" s="155">
        <f t="shared" si="23"/>
        <v>0</v>
      </c>
      <c r="W178" s="282"/>
      <c r="X178" s="282"/>
      <c r="Y178" s="282"/>
      <c r="Z178" s="282"/>
      <c r="AA178" s="282"/>
      <c r="AB178" s="282"/>
      <c r="AC178" s="282"/>
    </row>
    <row r="179" spans="2:29" x14ac:dyDescent="0.35">
      <c r="B179" s="283" t="s">
        <v>298</v>
      </c>
      <c r="C179" s="164"/>
      <c r="D179" s="164"/>
      <c r="E179" s="164"/>
      <c r="F179" s="155">
        <f t="shared" si="24"/>
        <v>0</v>
      </c>
      <c r="G179" s="164"/>
      <c r="H179" s="155" t="str">
        <f t="shared" si="19"/>
        <v/>
      </c>
      <c r="I179" s="277">
        <f t="shared" si="20"/>
        <v>0</v>
      </c>
      <c r="J179" s="164"/>
      <c r="K179" s="164"/>
      <c r="L179" s="164"/>
      <c r="M179" s="164"/>
      <c r="N179" s="278">
        <f t="shared" si="21"/>
        <v>0</v>
      </c>
      <c r="O179" s="278">
        <f t="shared" si="18"/>
        <v>0</v>
      </c>
      <c r="P179" s="284"/>
      <c r="Q179" s="280">
        <f t="shared" si="22"/>
        <v>0</v>
      </c>
      <c r="R179" s="164"/>
      <c r="S179" s="164"/>
      <c r="T179" s="281">
        <f t="shared" si="25"/>
        <v>0</v>
      </c>
      <c r="U179" s="281">
        <f t="shared" si="26"/>
        <v>0</v>
      </c>
      <c r="V179" s="155">
        <f t="shared" si="23"/>
        <v>0</v>
      </c>
      <c r="W179" s="282"/>
      <c r="X179" s="282"/>
      <c r="Y179" s="282"/>
      <c r="Z179" s="282"/>
      <c r="AA179" s="282"/>
      <c r="AB179" s="282"/>
      <c r="AC179" s="282"/>
    </row>
    <row r="180" spans="2:29" x14ac:dyDescent="0.35">
      <c r="B180" s="283" t="s">
        <v>299</v>
      </c>
      <c r="C180" s="164"/>
      <c r="D180" s="164"/>
      <c r="E180" s="164"/>
      <c r="F180" s="155">
        <f t="shared" si="24"/>
        <v>0</v>
      </c>
      <c r="G180" s="164"/>
      <c r="H180" s="155" t="str">
        <f t="shared" si="19"/>
        <v/>
      </c>
      <c r="I180" s="277">
        <f t="shared" si="20"/>
        <v>0</v>
      </c>
      <c r="J180" s="164"/>
      <c r="K180" s="164"/>
      <c r="L180" s="164"/>
      <c r="M180" s="164"/>
      <c r="N180" s="278">
        <f t="shared" si="21"/>
        <v>0</v>
      </c>
      <c r="O180" s="278">
        <f t="shared" si="18"/>
        <v>0</v>
      </c>
      <c r="P180" s="284"/>
      <c r="Q180" s="280">
        <f t="shared" si="22"/>
        <v>0</v>
      </c>
      <c r="R180" s="164"/>
      <c r="S180" s="164"/>
      <c r="T180" s="281">
        <f t="shared" si="25"/>
        <v>0</v>
      </c>
      <c r="U180" s="281">
        <f t="shared" si="26"/>
        <v>0</v>
      </c>
      <c r="V180" s="155">
        <f t="shared" si="23"/>
        <v>0</v>
      </c>
      <c r="W180" s="282"/>
      <c r="X180" s="282"/>
      <c r="Y180" s="282"/>
      <c r="Z180" s="282"/>
      <c r="AA180" s="282"/>
      <c r="AB180" s="282"/>
      <c r="AC180" s="282"/>
    </row>
    <row r="181" spans="2:29" x14ac:dyDescent="0.35">
      <c r="B181" s="283" t="s">
        <v>300</v>
      </c>
      <c r="C181" s="164"/>
      <c r="D181" s="164"/>
      <c r="E181" s="164"/>
      <c r="F181" s="155">
        <f t="shared" si="24"/>
        <v>0</v>
      </c>
      <c r="G181" s="164"/>
      <c r="H181" s="155" t="str">
        <f t="shared" si="19"/>
        <v/>
      </c>
      <c r="I181" s="277">
        <f t="shared" si="20"/>
        <v>0</v>
      </c>
      <c r="J181" s="164"/>
      <c r="K181" s="164"/>
      <c r="L181" s="164"/>
      <c r="M181" s="164"/>
      <c r="N181" s="278">
        <f t="shared" si="21"/>
        <v>0</v>
      </c>
      <c r="O181" s="278">
        <f t="shared" si="18"/>
        <v>0</v>
      </c>
      <c r="P181" s="284"/>
      <c r="Q181" s="280">
        <f t="shared" si="22"/>
        <v>0</v>
      </c>
      <c r="R181" s="164"/>
      <c r="S181" s="164"/>
      <c r="T181" s="281">
        <f t="shared" si="25"/>
        <v>0</v>
      </c>
      <c r="U181" s="281">
        <f t="shared" si="26"/>
        <v>0</v>
      </c>
      <c r="V181" s="155">
        <f t="shared" si="23"/>
        <v>0</v>
      </c>
      <c r="W181" s="282"/>
      <c r="X181" s="282"/>
      <c r="Y181" s="282"/>
      <c r="Z181" s="282"/>
      <c r="AA181" s="282"/>
      <c r="AB181" s="282"/>
      <c r="AC181" s="282"/>
    </row>
    <row r="182" spans="2:29" x14ac:dyDescent="0.35">
      <c r="B182" s="283" t="s">
        <v>301</v>
      </c>
      <c r="C182" s="164"/>
      <c r="D182" s="164"/>
      <c r="E182" s="164"/>
      <c r="F182" s="155">
        <f t="shared" si="24"/>
        <v>0</v>
      </c>
      <c r="G182" s="164"/>
      <c r="H182" s="155" t="str">
        <f t="shared" si="19"/>
        <v/>
      </c>
      <c r="I182" s="277">
        <f t="shared" si="20"/>
        <v>0</v>
      </c>
      <c r="J182" s="164"/>
      <c r="K182" s="164"/>
      <c r="L182" s="164"/>
      <c r="M182" s="164"/>
      <c r="N182" s="278">
        <f t="shared" si="21"/>
        <v>0</v>
      </c>
      <c r="O182" s="278">
        <f t="shared" si="18"/>
        <v>0</v>
      </c>
      <c r="P182" s="284"/>
      <c r="Q182" s="280">
        <f t="shared" si="22"/>
        <v>0</v>
      </c>
      <c r="R182" s="164"/>
      <c r="S182" s="164"/>
      <c r="T182" s="281">
        <f t="shared" si="25"/>
        <v>0</v>
      </c>
      <c r="U182" s="281">
        <f t="shared" si="26"/>
        <v>0</v>
      </c>
      <c r="V182" s="155">
        <f t="shared" si="23"/>
        <v>0</v>
      </c>
      <c r="W182" s="282"/>
      <c r="X182" s="282"/>
      <c r="Y182" s="282"/>
      <c r="Z182" s="282"/>
      <c r="AA182" s="282"/>
      <c r="AB182" s="282"/>
      <c r="AC182" s="282"/>
    </row>
    <row r="183" spans="2:29" x14ac:dyDescent="0.35">
      <c r="B183" s="283" t="s">
        <v>302</v>
      </c>
      <c r="C183" s="164"/>
      <c r="D183" s="164"/>
      <c r="E183" s="164"/>
      <c r="F183" s="155">
        <f t="shared" si="24"/>
        <v>0</v>
      </c>
      <c r="G183" s="164"/>
      <c r="H183" s="155" t="str">
        <f t="shared" si="19"/>
        <v/>
      </c>
      <c r="I183" s="277">
        <f t="shared" si="20"/>
        <v>0</v>
      </c>
      <c r="J183" s="164"/>
      <c r="K183" s="164"/>
      <c r="L183" s="164"/>
      <c r="M183" s="164"/>
      <c r="N183" s="278">
        <f t="shared" si="21"/>
        <v>0</v>
      </c>
      <c r="O183" s="278">
        <f t="shared" si="18"/>
        <v>0</v>
      </c>
      <c r="P183" s="284"/>
      <c r="Q183" s="280">
        <f t="shared" si="22"/>
        <v>0</v>
      </c>
      <c r="R183" s="164"/>
      <c r="S183" s="164"/>
      <c r="T183" s="281">
        <f t="shared" si="25"/>
        <v>0</v>
      </c>
      <c r="U183" s="281">
        <f t="shared" si="26"/>
        <v>0</v>
      </c>
      <c r="V183" s="155">
        <f t="shared" si="23"/>
        <v>0</v>
      </c>
      <c r="W183" s="282"/>
      <c r="X183" s="282"/>
      <c r="Y183" s="282"/>
      <c r="Z183" s="282"/>
      <c r="AA183" s="282"/>
      <c r="AB183" s="282"/>
      <c r="AC183" s="282"/>
    </row>
    <row r="184" spans="2:29" x14ac:dyDescent="0.35">
      <c r="B184" s="283" t="s">
        <v>303</v>
      </c>
      <c r="C184" s="164"/>
      <c r="D184" s="164"/>
      <c r="E184" s="164"/>
      <c r="F184" s="155">
        <f t="shared" si="24"/>
        <v>0</v>
      </c>
      <c r="G184" s="164"/>
      <c r="H184" s="155" t="str">
        <f t="shared" si="19"/>
        <v/>
      </c>
      <c r="I184" s="277">
        <f t="shared" si="20"/>
        <v>0</v>
      </c>
      <c r="J184" s="164"/>
      <c r="K184" s="164"/>
      <c r="L184" s="164"/>
      <c r="M184" s="164"/>
      <c r="N184" s="278">
        <f t="shared" si="21"/>
        <v>0</v>
      </c>
      <c r="O184" s="278">
        <f t="shared" si="18"/>
        <v>0</v>
      </c>
      <c r="P184" s="284"/>
      <c r="Q184" s="280">
        <f t="shared" si="22"/>
        <v>0</v>
      </c>
      <c r="R184" s="164"/>
      <c r="S184" s="164"/>
      <c r="T184" s="281">
        <f t="shared" si="25"/>
        <v>0</v>
      </c>
      <c r="U184" s="281">
        <f t="shared" si="26"/>
        <v>0</v>
      </c>
      <c r="V184" s="155">
        <f t="shared" si="23"/>
        <v>0</v>
      </c>
      <c r="W184" s="282"/>
      <c r="X184" s="282"/>
      <c r="Y184" s="282"/>
      <c r="Z184" s="282"/>
      <c r="AA184" s="282"/>
      <c r="AB184" s="282"/>
      <c r="AC184" s="282"/>
    </row>
    <row r="185" spans="2:29" x14ac:dyDescent="0.35">
      <c r="B185" s="283" t="s">
        <v>304</v>
      </c>
      <c r="C185" s="164"/>
      <c r="D185" s="164"/>
      <c r="E185" s="164"/>
      <c r="F185" s="155">
        <f t="shared" si="24"/>
        <v>0</v>
      </c>
      <c r="G185" s="164"/>
      <c r="H185" s="155" t="str">
        <f t="shared" si="19"/>
        <v/>
      </c>
      <c r="I185" s="277">
        <f t="shared" si="20"/>
        <v>0</v>
      </c>
      <c r="J185" s="164"/>
      <c r="K185" s="164"/>
      <c r="L185" s="164"/>
      <c r="M185" s="164"/>
      <c r="N185" s="278">
        <f t="shared" si="21"/>
        <v>0</v>
      </c>
      <c r="O185" s="278">
        <f t="shared" si="18"/>
        <v>0</v>
      </c>
      <c r="P185" s="284"/>
      <c r="Q185" s="280">
        <f t="shared" si="22"/>
        <v>0</v>
      </c>
      <c r="R185" s="164"/>
      <c r="S185" s="164"/>
      <c r="T185" s="281">
        <f t="shared" si="25"/>
        <v>0</v>
      </c>
      <c r="U185" s="281">
        <f t="shared" si="26"/>
        <v>0</v>
      </c>
      <c r="V185" s="155">
        <f t="shared" si="23"/>
        <v>0</v>
      </c>
      <c r="W185" s="282"/>
      <c r="X185" s="282"/>
      <c r="Y185" s="282"/>
      <c r="Z185" s="282"/>
      <c r="AA185" s="282"/>
      <c r="AB185" s="282"/>
      <c r="AC185" s="282"/>
    </row>
    <row r="186" spans="2:29" x14ac:dyDescent="0.35">
      <c r="B186" s="283" t="s">
        <v>305</v>
      </c>
      <c r="C186" s="164"/>
      <c r="D186" s="164"/>
      <c r="E186" s="164"/>
      <c r="F186" s="155">
        <f t="shared" si="24"/>
        <v>0</v>
      </c>
      <c r="G186" s="164"/>
      <c r="H186" s="155" t="str">
        <f t="shared" si="19"/>
        <v/>
      </c>
      <c r="I186" s="277">
        <f t="shared" si="20"/>
        <v>0</v>
      </c>
      <c r="J186" s="164"/>
      <c r="K186" s="164"/>
      <c r="L186" s="164"/>
      <c r="M186" s="164"/>
      <c r="N186" s="278">
        <f t="shared" si="21"/>
        <v>0</v>
      </c>
      <c r="O186" s="278">
        <f t="shared" si="18"/>
        <v>0</v>
      </c>
      <c r="P186" s="284"/>
      <c r="Q186" s="280">
        <f t="shared" si="22"/>
        <v>0</v>
      </c>
      <c r="R186" s="164"/>
      <c r="S186" s="164"/>
      <c r="T186" s="281">
        <f t="shared" si="25"/>
        <v>0</v>
      </c>
      <c r="U186" s="281">
        <f t="shared" si="26"/>
        <v>0</v>
      </c>
      <c r="V186" s="155">
        <f t="shared" si="23"/>
        <v>0</v>
      </c>
      <c r="W186" s="282"/>
      <c r="X186" s="282"/>
      <c r="Y186" s="282"/>
      <c r="Z186" s="282"/>
      <c r="AA186" s="282"/>
      <c r="AB186" s="282"/>
      <c r="AC186" s="282"/>
    </row>
    <row r="187" spans="2:29" x14ac:dyDescent="0.35">
      <c r="B187" s="283" t="s">
        <v>306</v>
      </c>
      <c r="C187" s="164"/>
      <c r="D187" s="164"/>
      <c r="E187" s="164"/>
      <c r="F187" s="155">
        <f t="shared" si="24"/>
        <v>0</v>
      </c>
      <c r="G187" s="164"/>
      <c r="H187" s="155" t="str">
        <f t="shared" si="19"/>
        <v/>
      </c>
      <c r="I187" s="277">
        <f t="shared" si="20"/>
        <v>0</v>
      </c>
      <c r="J187" s="164"/>
      <c r="K187" s="164"/>
      <c r="L187" s="164"/>
      <c r="M187" s="164"/>
      <c r="N187" s="278">
        <f t="shared" si="21"/>
        <v>0</v>
      </c>
      <c r="O187" s="278">
        <f t="shared" si="18"/>
        <v>0</v>
      </c>
      <c r="P187" s="284"/>
      <c r="Q187" s="280">
        <f t="shared" si="22"/>
        <v>0</v>
      </c>
      <c r="R187" s="164"/>
      <c r="S187" s="164"/>
      <c r="T187" s="281">
        <f t="shared" si="25"/>
        <v>0</v>
      </c>
      <c r="U187" s="281">
        <f t="shared" si="26"/>
        <v>0</v>
      </c>
      <c r="V187" s="155">
        <f t="shared" si="23"/>
        <v>0</v>
      </c>
      <c r="W187" s="282"/>
      <c r="X187" s="282"/>
      <c r="Y187" s="282"/>
      <c r="Z187" s="282"/>
      <c r="AA187" s="282"/>
      <c r="AB187" s="282"/>
      <c r="AC187" s="282"/>
    </row>
    <row r="188" spans="2:29" x14ac:dyDescent="0.35">
      <c r="B188" s="283" t="s">
        <v>307</v>
      </c>
      <c r="C188" s="164"/>
      <c r="D188" s="164"/>
      <c r="E188" s="164"/>
      <c r="F188" s="155">
        <f t="shared" si="24"/>
        <v>0</v>
      </c>
      <c r="G188" s="164"/>
      <c r="H188" s="155" t="str">
        <f t="shared" si="19"/>
        <v/>
      </c>
      <c r="I188" s="277">
        <f t="shared" si="20"/>
        <v>0</v>
      </c>
      <c r="J188" s="164"/>
      <c r="K188" s="164"/>
      <c r="L188" s="164"/>
      <c r="M188" s="164"/>
      <c r="N188" s="278">
        <f t="shared" si="21"/>
        <v>0</v>
      </c>
      <c r="O188" s="278">
        <f t="shared" si="18"/>
        <v>0</v>
      </c>
      <c r="P188" s="284"/>
      <c r="Q188" s="280">
        <f t="shared" si="22"/>
        <v>0</v>
      </c>
      <c r="R188" s="164"/>
      <c r="S188" s="164"/>
      <c r="T188" s="281">
        <f t="shared" si="25"/>
        <v>0</v>
      </c>
      <c r="U188" s="281">
        <f t="shared" si="26"/>
        <v>0</v>
      </c>
      <c r="V188" s="155">
        <f t="shared" si="23"/>
        <v>0</v>
      </c>
      <c r="W188" s="282"/>
      <c r="X188" s="282"/>
      <c r="Y188" s="282"/>
      <c r="Z188" s="282"/>
      <c r="AA188" s="282"/>
      <c r="AB188" s="282"/>
      <c r="AC188" s="282"/>
    </row>
    <row r="189" spans="2:29" x14ac:dyDescent="0.35">
      <c r="B189" s="283" t="s">
        <v>308</v>
      </c>
      <c r="C189" s="164"/>
      <c r="D189" s="164"/>
      <c r="E189" s="164"/>
      <c r="F189" s="155">
        <f t="shared" si="24"/>
        <v>0</v>
      </c>
      <c r="G189" s="164"/>
      <c r="H189" s="155" t="str">
        <f t="shared" si="19"/>
        <v/>
      </c>
      <c r="I189" s="277">
        <f t="shared" si="20"/>
        <v>0</v>
      </c>
      <c r="J189" s="164"/>
      <c r="K189" s="164"/>
      <c r="L189" s="164"/>
      <c r="M189" s="164"/>
      <c r="N189" s="278">
        <f t="shared" si="21"/>
        <v>0</v>
      </c>
      <c r="O189" s="278">
        <f t="shared" si="18"/>
        <v>0</v>
      </c>
      <c r="P189" s="284"/>
      <c r="Q189" s="280">
        <f t="shared" si="22"/>
        <v>0</v>
      </c>
      <c r="R189" s="164"/>
      <c r="S189" s="164"/>
      <c r="T189" s="281">
        <f t="shared" si="25"/>
        <v>0</v>
      </c>
      <c r="U189" s="281">
        <f t="shared" si="26"/>
        <v>0</v>
      </c>
      <c r="V189" s="155">
        <f t="shared" si="23"/>
        <v>0</v>
      </c>
      <c r="W189" s="282"/>
      <c r="X189" s="282"/>
      <c r="Y189" s="282"/>
      <c r="Z189" s="282"/>
      <c r="AA189" s="282"/>
      <c r="AB189" s="282"/>
      <c r="AC189" s="282"/>
    </row>
    <row r="190" spans="2:29" x14ac:dyDescent="0.35">
      <c r="B190" s="283" t="s">
        <v>309</v>
      </c>
      <c r="C190" s="164"/>
      <c r="D190" s="164"/>
      <c r="E190" s="164"/>
      <c r="F190" s="155">
        <f t="shared" si="24"/>
        <v>0</v>
      </c>
      <c r="G190" s="164"/>
      <c r="H190" s="155" t="str">
        <f t="shared" si="19"/>
        <v/>
      </c>
      <c r="I190" s="277">
        <f t="shared" si="20"/>
        <v>0</v>
      </c>
      <c r="J190" s="164"/>
      <c r="K190" s="164"/>
      <c r="L190" s="164"/>
      <c r="M190" s="164"/>
      <c r="N190" s="278">
        <f t="shared" si="21"/>
        <v>0</v>
      </c>
      <c r="O190" s="278">
        <f t="shared" si="18"/>
        <v>0</v>
      </c>
      <c r="P190" s="284"/>
      <c r="Q190" s="280">
        <f t="shared" si="22"/>
        <v>0</v>
      </c>
      <c r="R190" s="164"/>
      <c r="S190" s="164"/>
      <c r="T190" s="281">
        <f t="shared" si="25"/>
        <v>0</v>
      </c>
      <c r="U190" s="281">
        <f t="shared" si="26"/>
        <v>0</v>
      </c>
      <c r="V190" s="155">
        <f t="shared" si="23"/>
        <v>0</v>
      </c>
      <c r="W190" s="282"/>
      <c r="X190" s="282"/>
      <c r="Y190" s="282"/>
      <c r="Z190" s="282"/>
      <c r="AA190" s="282"/>
      <c r="AB190" s="282"/>
      <c r="AC190" s="282"/>
    </row>
    <row r="191" spans="2:29" x14ac:dyDescent="0.35">
      <c r="B191" s="283" t="s">
        <v>310</v>
      </c>
      <c r="C191" s="164"/>
      <c r="D191" s="164"/>
      <c r="E191" s="164"/>
      <c r="F191" s="155">
        <f t="shared" si="24"/>
        <v>0</v>
      </c>
      <c r="G191" s="164"/>
      <c r="H191" s="155" t="str">
        <f t="shared" si="19"/>
        <v/>
      </c>
      <c r="I191" s="277">
        <f t="shared" si="20"/>
        <v>0</v>
      </c>
      <c r="J191" s="164"/>
      <c r="K191" s="164"/>
      <c r="L191" s="164"/>
      <c r="M191" s="164"/>
      <c r="N191" s="278">
        <f t="shared" si="21"/>
        <v>0</v>
      </c>
      <c r="O191" s="278">
        <f t="shared" si="18"/>
        <v>0</v>
      </c>
      <c r="P191" s="284"/>
      <c r="Q191" s="280">
        <f t="shared" si="22"/>
        <v>0</v>
      </c>
      <c r="R191" s="164"/>
      <c r="S191" s="164"/>
      <c r="T191" s="281">
        <f t="shared" si="25"/>
        <v>0</v>
      </c>
      <c r="U191" s="281">
        <f t="shared" si="26"/>
        <v>0</v>
      </c>
      <c r="V191" s="155">
        <f t="shared" si="23"/>
        <v>0</v>
      </c>
      <c r="W191" s="282"/>
      <c r="X191" s="282"/>
      <c r="Y191" s="282"/>
      <c r="Z191" s="282"/>
      <c r="AA191" s="282"/>
      <c r="AB191" s="282"/>
      <c r="AC191" s="282"/>
    </row>
    <row r="192" spans="2:29" x14ac:dyDescent="0.35">
      <c r="B192" s="283" t="s">
        <v>311</v>
      </c>
      <c r="C192" s="164"/>
      <c r="D192" s="164"/>
      <c r="E192" s="164"/>
      <c r="F192" s="155">
        <f t="shared" si="24"/>
        <v>0</v>
      </c>
      <c r="G192" s="164"/>
      <c r="H192" s="155" t="str">
        <f t="shared" si="19"/>
        <v/>
      </c>
      <c r="I192" s="277">
        <f t="shared" si="20"/>
        <v>0</v>
      </c>
      <c r="J192" s="164"/>
      <c r="K192" s="164"/>
      <c r="L192" s="164"/>
      <c r="M192" s="164"/>
      <c r="N192" s="278">
        <f t="shared" si="21"/>
        <v>0</v>
      </c>
      <c r="O192" s="278">
        <f t="shared" si="18"/>
        <v>0</v>
      </c>
      <c r="P192" s="284"/>
      <c r="Q192" s="280">
        <f t="shared" si="22"/>
        <v>0</v>
      </c>
      <c r="R192" s="164"/>
      <c r="S192" s="164"/>
      <c r="T192" s="281">
        <f t="shared" si="25"/>
        <v>0</v>
      </c>
      <c r="U192" s="281">
        <f t="shared" si="26"/>
        <v>0</v>
      </c>
      <c r="V192" s="155">
        <f t="shared" si="23"/>
        <v>0</v>
      </c>
      <c r="W192" s="282"/>
      <c r="X192" s="282"/>
      <c r="Y192" s="282"/>
      <c r="Z192" s="282"/>
      <c r="AA192" s="282"/>
      <c r="AB192" s="282"/>
      <c r="AC192" s="282"/>
    </row>
    <row r="193" spans="2:29" x14ac:dyDescent="0.35">
      <c r="B193" s="283" t="s">
        <v>312</v>
      </c>
      <c r="C193" s="164"/>
      <c r="D193" s="164"/>
      <c r="E193" s="164"/>
      <c r="F193" s="155">
        <f t="shared" si="24"/>
        <v>0</v>
      </c>
      <c r="G193" s="164"/>
      <c r="H193" s="155" t="str">
        <f t="shared" si="19"/>
        <v/>
      </c>
      <c r="I193" s="277">
        <f t="shared" si="20"/>
        <v>0</v>
      </c>
      <c r="J193" s="164"/>
      <c r="K193" s="164"/>
      <c r="L193" s="164"/>
      <c r="M193" s="164"/>
      <c r="N193" s="278">
        <f t="shared" si="21"/>
        <v>0</v>
      </c>
      <c r="O193" s="278">
        <f t="shared" si="18"/>
        <v>0</v>
      </c>
      <c r="P193" s="284"/>
      <c r="Q193" s="280">
        <f t="shared" si="22"/>
        <v>0</v>
      </c>
      <c r="R193" s="164"/>
      <c r="S193" s="164"/>
      <c r="T193" s="281">
        <f t="shared" si="25"/>
        <v>0</v>
      </c>
      <c r="U193" s="281">
        <f t="shared" si="26"/>
        <v>0</v>
      </c>
      <c r="V193" s="155">
        <f t="shared" si="23"/>
        <v>0</v>
      </c>
      <c r="W193" s="282"/>
      <c r="X193" s="282"/>
      <c r="Y193" s="282"/>
      <c r="Z193" s="282"/>
      <c r="AA193" s="282"/>
      <c r="AB193" s="282"/>
      <c r="AC193" s="282"/>
    </row>
    <row r="194" spans="2:29" x14ac:dyDescent="0.35">
      <c r="B194" s="283" t="s">
        <v>313</v>
      </c>
      <c r="C194" s="164"/>
      <c r="D194" s="164"/>
      <c r="E194" s="164"/>
      <c r="F194" s="155">
        <f t="shared" si="24"/>
        <v>0</v>
      </c>
      <c r="G194" s="164"/>
      <c r="H194" s="155" t="str">
        <f t="shared" si="19"/>
        <v/>
      </c>
      <c r="I194" s="277">
        <f t="shared" si="20"/>
        <v>0</v>
      </c>
      <c r="J194" s="164"/>
      <c r="K194" s="164"/>
      <c r="L194" s="164"/>
      <c r="M194" s="164"/>
      <c r="N194" s="278">
        <f t="shared" si="21"/>
        <v>0</v>
      </c>
      <c r="O194" s="278">
        <f t="shared" si="18"/>
        <v>0</v>
      </c>
      <c r="P194" s="284"/>
      <c r="Q194" s="280">
        <f t="shared" si="22"/>
        <v>0</v>
      </c>
      <c r="R194" s="164"/>
      <c r="S194" s="164"/>
      <c r="T194" s="281">
        <f t="shared" si="25"/>
        <v>0</v>
      </c>
      <c r="U194" s="281">
        <f t="shared" si="26"/>
        <v>0</v>
      </c>
      <c r="V194" s="155">
        <f t="shared" si="23"/>
        <v>0</v>
      </c>
      <c r="W194" s="282"/>
      <c r="X194" s="282"/>
      <c r="Y194" s="282"/>
      <c r="Z194" s="282"/>
      <c r="AA194" s="282"/>
      <c r="AB194" s="282"/>
      <c r="AC194" s="282"/>
    </row>
    <row r="195" spans="2:29" x14ac:dyDescent="0.35">
      <c r="B195" s="283" t="s">
        <v>314</v>
      </c>
      <c r="C195" s="164"/>
      <c r="D195" s="164"/>
      <c r="E195" s="164"/>
      <c r="F195" s="155">
        <f t="shared" si="24"/>
        <v>0</v>
      </c>
      <c r="G195" s="164"/>
      <c r="H195" s="155" t="str">
        <f t="shared" si="19"/>
        <v/>
      </c>
      <c r="I195" s="277">
        <f t="shared" si="20"/>
        <v>0</v>
      </c>
      <c r="J195" s="164"/>
      <c r="K195" s="164"/>
      <c r="L195" s="164"/>
      <c r="M195" s="164"/>
      <c r="N195" s="278">
        <f t="shared" si="21"/>
        <v>0</v>
      </c>
      <c r="O195" s="278">
        <f t="shared" si="18"/>
        <v>0</v>
      </c>
      <c r="P195" s="284"/>
      <c r="Q195" s="280">
        <f t="shared" si="22"/>
        <v>0</v>
      </c>
      <c r="R195" s="164"/>
      <c r="S195" s="164"/>
      <c r="T195" s="281">
        <f t="shared" si="25"/>
        <v>0</v>
      </c>
      <c r="U195" s="281">
        <f t="shared" si="26"/>
        <v>0</v>
      </c>
      <c r="V195" s="155">
        <f t="shared" si="23"/>
        <v>0</v>
      </c>
      <c r="W195" s="282"/>
      <c r="X195" s="282"/>
      <c r="Y195" s="282"/>
      <c r="Z195" s="282"/>
      <c r="AA195" s="282"/>
      <c r="AB195" s="282"/>
      <c r="AC195" s="282"/>
    </row>
    <row r="196" spans="2:29" x14ac:dyDescent="0.35">
      <c r="B196" s="283" t="s">
        <v>315</v>
      </c>
      <c r="C196" s="164"/>
      <c r="D196" s="164"/>
      <c r="E196" s="164"/>
      <c r="F196" s="155">
        <f t="shared" si="24"/>
        <v>0</v>
      </c>
      <c r="G196" s="164"/>
      <c r="H196" s="155" t="str">
        <f t="shared" si="19"/>
        <v/>
      </c>
      <c r="I196" s="277">
        <f t="shared" si="20"/>
        <v>0</v>
      </c>
      <c r="J196" s="164"/>
      <c r="K196" s="164"/>
      <c r="L196" s="164"/>
      <c r="M196" s="164"/>
      <c r="N196" s="278">
        <f t="shared" si="21"/>
        <v>0</v>
      </c>
      <c r="O196" s="278">
        <f t="shared" si="18"/>
        <v>0</v>
      </c>
      <c r="P196" s="284"/>
      <c r="Q196" s="280">
        <f t="shared" si="22"/>
        <v>0</v>
      </c>
      <c r="R196" s="164"/>
      <c r="S196" s="164"/>
      <c r="T196" s="281">
        <f t="shared" si="25"/>
        <v>0</v>
      </c>
      <c r="U196" s="281">
        <f t="shared" si="26"/>
        <v>0</v>
      </c>
      <c r="V196" s="155">
        <f t="shared" si="23"/>
        <v>0</v>
      </c>
      <c r="W196" s="282"/>
      <c r="X196" s="282"/>
      <c r="Y196" s="282"/>
      <c r="Z196" s="282"/>
      <c r="AA196" s="282"/>
      <c r="AB196" s="282"/>
      <c r="AC196" s="282"/>
    </row>
    <row r="197" spans="2:29" x14ac:dyDescent="0.35">
      <c r="B197" s="283" t="s">
        <v>316</v>
      </c>
      <c r="C197" s="164"/>
      <c r="D197" s="164"/>
      <c r="E197" s="164"/>
      <c r="F197" s="155">
        <f t="shared" si="24"/>
        <v>0</v>
      </c>
      <c r="G197" s="164"/>
      <c r="H197" s="155" t="str">
        <f t="shared" si="19"/>
        <v/>
      </c>
      <c r="I197" s="277">
        <f t="shared" si="20"/>
        <v>0</v>
      </c>
      <c r="J197" s="164"/>
      <c r="K197" s="164"/>
      <c r="L197" s="164"/>
      <c r="M197" s="164"/>
      <c r="N197" s="278">
        <f t="shared" si="21"/>
        <v>0</v>
      </c>
      <c r="O197" s="278">
        <f t="shared" si="18"/>
        <v>0</v>
      </c>
      <c r="P197" s="284"/>
      <c r="Q197" s="280">
        <f t="shared" si="22"/>
        <v>0</v>
      </c>
      <c r="R197" s="164"/>
      <c r="S197" s="164"/>
      <c r="T197" s="281">
        <f t="shared" si="25"/>
        <v>0</v>
      </c>
      <c r="U197" s="281">
        <f t="shared" si="26"/>
        <v>0</v>
      </c>
      <c r="V197" s="155">
        <f t="shared" si="23"/>
        <v>0</v>
      </c>
      <c r="W197" s="282"/>
      <c r="X197" s="282"/>
      <c r="Y197" s="282"/>
      <c r="Z197" s="282"/>
      <c r="AA197" s="282"/>
      <c r="AB197" s="282"/>
      <c r="AC197" s="282"/>
    </row>
    <row r="198" spans="2:29" x14ac:dyDescent="0.35">
      <c r="B198" s="283" t="s">
        <v>317</v>
      </c>
      <c r="C198" s="164"/>
      <c r="D198" s="164"/>
      <c r="E198" s="164"/>
      <c r="F198" s="155">
        <f t="shared" si="24"/>
        <v>0</v>
      </c>
      <c r="G198" s="164"/>
      <c r="H198" s="155" t="str">
        <f t="shared" si="19"/>
        <v/>
      </c>
      <c r="I198" s="277">
        <f t="shared" si="20"/>
        <v>0</v>
      </c>
      <c r="J198" s="164"/>
      <c r="K198" s="164"/>
      <c r="L198" s="164"/>
      <c r="M198" s="164"/>
      <c r="N198" s="278">
        <f t="shared" si="21"/>
        <v>0</v>
      </c>
      <c r="O198" s="278">
        <f t="shared" ref="O198:O261" si="27">+IF(M198="",0,VLOOKUP(L198&amp;M198,$B$360:$I$369,6,FALSE))</f>
        <v>0</v>
      </c>
      <c r="P198" s="284"/>
      <c r="Q198" s="280">
        <f t="shared" si="22"/>
        <v>0</v>
      </c>
      <c r="R198" s="164"/>
      <c r="S198" s="164"/>
      <c r="T198" s="281">
        <f t="shared" si="25"/>
        <v>0</v>
      </c>
      <c r="U198" s="281">
        <f t="shared" si="26"/>
        <v>0</v>
      </c>
      <c r="V198" s="155">
        <f t="shared" si="23"/>
        <v>0</v>
      </c>
      <c r="W198" s="282"/>
      <c r="X198" s="282"/>
      <c r="Y198" s="282"/>
      <c r="Z198" s="282"/>
      <c r="AA198" s="282"/>
      <c r="AB198" s="282"/>
      <c r="AC198" s="282"/>
    </row>
    <row r="199" spans="2:29" x14ac:dyDescent="0.35">
      <c r="B199" s="283" t="s">
        <v>318</v>
      </c>
      <c r="C199" s="164"/>
      <c r="D199" s="164"/>
      <c r="E199" s="164"/>
      <c r="F199" s="155">
        <f t="shared" si="24"/>
        <v>0</v>
      </c>
      <c r="G199" s="164"/>
      <c r="H199" s="155" t="str">
        <f t="shared" ref="H199:H262" si="28">+IF(G199="","",F199/G199)</f>
        <v/>
      </c>
      <c r="I199" s="277">
        <f t="shared" ref="I199:I262" si="29">+G199*12</f>
        <v>0</v>
      </c>
      <c r="J199" s="164"/>
      <c r="K199" s="164"/>
      <c r="L199" s="164"/>
      <c r="M199" s="164"/>
      <c r="N199" s="278">
        <f t="shared" ref="N199:N262" si="30">+IF(L199="",0,VLOOKUP(L199&amp;M199,$B$360:$I$369,5,FALSE))</f>
        <v>0</v>
      </c>
      <c r="O199" s="278">
        <f t="shared" si="27"/>
        <v>0</v>
      </c>
      <c r="P199" s="284"/>
      <c r="Q199" s="280">
        <f t="shared" ref="Q199:Q262" si="31">+P199*N199+(1-P199)*O199</f>
        <v>0</v>
      </c>
      <c r="R199" s="164"/>
      <c r="S199" s="164"/>
      <c r="T199" s="281">
        <f t="shared" si="25"/>
        <v>0</v>
      </c>
      <c r="U199" s="281">
        <f t="shared" si="26"/>
        <v>0</v>
      </c>
      <c r="V199" s="155">
        <f t="shared" ref="V199:V262" si="32">+Q199*U199/1000000</f>
        <v>0</v>
      </c>
      <c r="W199" s="282"/>
      <c r="X199" s="282"/>
      <c r="Y199" s="282"/>
      <c r="Z199" s="282"/>
      <c r="AA199" s="282"/>
      <c r="AB199" s="282"/>
      <c r="AC199" s="282"/>
    </row>
    <row r="200" spans="2:29" x14ac:dyDescent="0.35">
      <c r="B200" s="283" t="s">
        <v>319</v>
      </c>
      <c r="C200" s="164"/>
      <c r="D200" s="164"/>
      <c r="E200" s="164"/>
      <c r="F200" s="155">
        <f t="shared" ref="F200:F221" si="33">+E200/12</f>
        <v>0</v>
      </c>
      <c r="G200" s="164"/>
      <c r="H200" s="155" t="str">
        <f t="shared" si="28"/>
        <v/>
      </c>
      <c r="I200" s="277">
        <f t="shared" si="29"/>
        <v>0</v>
      </c>
      <c r="J200" s="164"/>
      <c r="K200" s="164"/>
      <c r="L200" s="164"/>
      <c r="M200" s="164"/>
      <c r="N200" s="278">
        <f t="shared" si="30"/>
        <v>0</v>
      </c>
      <c r="O200" s="278">
        <f t="shared" si="27"/>
        <v>0</v>
      </c>
      <c r="P200" s="284"/>
      <c r="Q200" s="280">
        <f t="shared" si="31"/>
        <v>0</v>
      </c>
      <c r="R200" s="164"/>
      <c r="S200" s="164"/>
      <c r="T200" s="281">
        <f t="shared" ref="T200:T263" si="34">+R200*2</f>
        <v>0</v>
      </c>
      <c r="U200" s="281">
        <f t="shared" ref="U200:U263" si="35">+T200*I200</f>
        <v>0</v>
      </c>
      <c r="V200" s="155">
        <f t="shared" si="32"/>
        <v>0</v>
      </c>
      <c r="W200" s="282"/>
      <c r="X200" s="282"/>
      <c r="Y200" s="282"/>
      <c r="Z200" s="282"/>
      <c r="AA200" s="282"/>
      <c r="AB200" s="282"/>
      <c r="AC200" s="282"/>
    </row>
    <row r="201" spans="2:29" x14ac:dyDescent="0.35">
      <c r="B201" s="283" t="s">
        <v>320</v>
      </c>
      <c r="C201" s="164"/>
      <c r="D201" s="164"/>
      <c r="E201" s="164"/>
      <c r="F201" s="155">
        <f t="shared" si="33"/>
        <v>0</v>
      </c>
      <c r="G201" s="164"/>
      <c r="H201" s="155" t="str">
        <f t="shared" si="28"/>
        <v/>
      </c>
      <c r="I201" s="277">
        <f t="shared" si="29"/>
        <v>0</v>
      </c>
      <c r="J201" s="164"/>
      <c r="K201" s="164"/>
      <c r="L201" s="164"/>
      <c r="M201" s="164"/>
      <c r="N201" s="278">
        <f t="shared" si="30"/>
        <v>0</v>
      </c>
      <c r="O201" s="278">
        <f t="shared" si="27"/>
        <v>0</v>
      </c>
      <c r="P201" s="284"/>
      <c r="Q201" s="280">
        <f t="shared" si="31"/>
        <v>0</v>
      </c>
      <c r="R201" s="164"/>
      <c r="S201" s="164"/>
      <c r="T201" s="281">
        <f t="shared" si="34"/>
        <v>0</v>
      </c>
      <c r="U201" s="281">
        <f t="shared" si="35"/>
        <v>0</v>
      </c>
      <c r="V201" s="155">
        <f t="shared" si="32"/>
        <v>0</v>
      </c>
      <c r="W201" s="282"/>
      <c r="X201" s="282"/>
      <c r="Y201" s="282"/>
      <c r="Z201" s="282"/>
      <c r="AA201" s="282"/>
      <c r="AB201" s="282"/>
      <c r="AC201" s="282"/>
    </row>
    <row r="202" spans="2:29" x14ac:dyDescent="0.35">
      <c r="B202" s="283" t="s">
        <v>321</v>
      </c>
      <c r="C202" s="164"/>
      <c r="D202" s="164"/>
      <c r="E202" s="164"/>
      <c r="F202" s="155">
        <f t="shared" si="33"/>
        <v>0</v>
      </c>
      <c r="G202" s="164"/>
      <c r="H202" s="155" t="str">
        <f t="shared" si="28"/>
        <v/>
      </c>
      <c r="I202" s="277">
        <f t="shared" si="29"/>
        <v>0</v>
      </c>
      <c r="J202" s="164"/>
      <c r="K202" s="164"/>
      <c r="L202" s="164"/>
      <c r="M202" s="164"/>
      <c r="N202" s="278">
        <f t="shared" si="30"/>
        <v>0</v>
      </c>
      <c r="O202" s="278">
        <f t="shared" si="27"/>
        <v>0</v>
      </c>
      <c r="P202" s="284"/>
      <c r="Q202" s="280">
        <f t="shared" si="31"/>
        <v>0</v>
      </c>
      <c r="R202" s="164"/>
      <c r="S202" s="164"/>
      <c r="T202" s="281">
        <f t="shared" si="34"/>
        <v>0</v>
      </c>
      <c r="U202" s="281">
        <f t="shared" si="35"/>
        <v>0</v>
      </c>
      <c r="V202" s="155">
        <f t="shared" si="32"/>
        <v>0</v>
      </c>
      <c r="W202" s="282"/>
      <c r="X202" s="282"/>
      <c r="Y202" s="282"/>
      <c r="Z202" s="282"/>
      <c r="AA202" s="282"/>
      <c r="AB202" s="282"/>
      <c r="AC202" s="282"/>
    </row>
    <row r="203" spans="2:29" x14ac:dyDescent="0.35">
      <c r="B203" s="283" t="s">
        <v>322</v>
      </c>
      <c r="C203" s="164"/>
      <c r="D203" s="164"/>
      <c r="E203" s="164"/>
      <c r="F203" s="155">
        <f t="shared" si="33"/>
        <v>0</v>
      </c>
      <c r="G203" s="164"/>
      <c r="H203" s="155" t="str">
        <f t="shared" si="28"/>
        <v/>
      </c>
      <c r="I203" s="277">
        <f t="shared" si="29"/>
        <v>0</v>
      </c>
      <c r="J203" s="164"/>
      <c r="K203" s="164"/>
      <c r="L203" s="164"/>
      <c r="M203" s="164"/>
      <c r="N203" s="278">
        <f t="shared" si="30"/>
        <v>0</v>
      </c>
      <c r="O203" s="278">
        <f t="shared" si="27"/>
        <v>0</v>
      </c>
      <c r="P203" s="284"/>
      <c r="Q203" s="280">
        <f t="shared" si="31"/>
        <v>0</v>
      </c>
      <c r="R203" s="164"/>
      <c r="S203" s="164"/>
      <c r="T203" s="281">
        <f t="shared" si="34"/>
        <v>0</v>
      </c>
      <c r="U203" s="281">
        <f t="shared" si="35"/>
        <v>0</v>
      </c>
      <c r="V203" s="155">
        <f t="shared" si="32"/>
        <v>0</v>
      </c>
      <c r="W203" s="282"/>
      <c r="X203" s="282"/>
      <c r="Y203" s="282"/>
      <c r="Z203" s="282"/>
      <c r="AA203" s="282"/>
      <c r="AB203" s="282"/>
      <c r="AC203" s="282"/>
    </row>
    <row r="204" spans="2:29" x14ac:dyDescent="0.35">
      <c r="B204" s="283" t="s">
        <v>323</v>
      </c>
      <c r="C204" s="164"/>
      <c r="D204" s="164"/>
      <c r="E204" s="164"/>
      <c r="F204" s="155">
        <f t="shared" si="33"/>
        <v>0</v>
      </c>
      <c r="G204" s="164"/>
      <c r="H204" s="155" t="str">
        <f t="shared" si="28"/>
        <v/>
      </c>
      <c r="I204" s="277">
        <f t="shared" si="29"/>
        <v>0</v>
      </c>
      <c r="J204" s="164"/>
      <c r="K204" s="164"/>
      <c r="L204" s="164"/>
      <c r="M204" s="164"/>
      <c r="N204" s="278">
        <f t="shared" si="30"/>
        <v>0</v>
      </c>
      <c r="O204" s="278">
        <f t="shared" si="27"/>
        <v>0</v>
      </c>
      <c r="P204" s="284"/>
      <c r="Q204" s="280">
        <f t="shared" si="31"/>
        <v>0</v>
      </c>
      <c r="R204" s="164"/>
      <c r="S204" s="164"/>
      <c r="T204" s="281">
        <f t="shared" si="34"/>
        <v>0</v>
      </c>
      <c r="U204" s="281">
        <f t="shared" si="35"/>
        <v>0</v>
      </c>
      <c r="V204" s="155">
        <f t="shared" si="32"/>
        <v>0</v>
      </c>
      <c r="W204" s="282"/>
      <c r="X204" s="282"/>
      <c r="Y204" s="282"/>
      <c r="Z204" s="282"/>
      <c r="AA204" s="282"/>
      <c r="AB204" s="282"/>
      <c r="AC204" s="282"/>
    </row>
    <row r="205" spans="2:29" x14ac:dyDescent="0.35">
      <c r="B205" s="283" t="s">
        <v>324</v>
      </c>
      <c r="C205" s="164"/>
      <c r="D205" s="164"/>
      <c r="E205" s="164"/>
      <c r="F205" s="155">
        <f t="shared" si="33"/>
        <v>0</v>
      </c>
      <c r="G205" s="164"/>
      <c r="H205" s="155" t="str">
        <f t="shared" si="28"/>
        <v/>
      </c>
      <c r="I205" s="277">
        <f t="shared" si="29"/>
        <v>0</v>
      </c>
      <c r="J205" s="164"/>
      <c r="K205" s="164"/>
      <c r="L205" s="164"/>
      <c r="M205" s="164"/>
      <c r="N205" s="278">
        <f t="shared" si="30"/>
        <v>0</v>
      </c>
      <c r="O205" s="278">
        <f t="shared" si="27"/>
        <v>0</v>
      </c>
      <c r="P205" s="284"/>
      <c r="Q205" s="280">
        <f t="shared" si="31"/>
        <v>0</v>
      </c>
      <c r="R205" s="164"/>
      <c r="S205" s="164"/>
      <c r="T205" s="281">
        <f t="shared" si="34"/>
        <v>0</v>
      </c>
      <c r="U205" s="281">
        <f t="shared" si="35"/>
        <v>0</v>
      </c>
      <c r="V205" s="155">
        <f t="shared" si="32"/>
        <v>0</v>
      </c>
      <c r="W205" s="282"/>
      <c r="X205" s="282"/>
      <c r="Y205" s="282"/>
      <c r="Z205" s="282"/>
      <c r="AA205" s="282"/>
      <c r="AB205" s="282"/>
      <c r="AC205" s="282"/>
    </row>
    <row r="206" spans="2:29" x14ac:dyDescent="0.35">
      <c r="B206" s="283" t="s">
        <v>325</v>
      </c>
      <c r="C206" s="164"/>
      <c r="D206" s="164"/>
      <c r="E206" s="164"/>
      <c r="F206" s="155">
        <f t="shared" si="33"/>
        <v>0</v>
      </c>
      <c r="G206" s="164"/>
      <c r="H206" s="155" t="str">
        <f t="shared" si="28"/>
        <v/>
      </c>
      <c r="I206" s="277">
        <f t="shared" si="29"/>
        <v>0</v>
      </c>
      <c r="J206" s="164"/>
      <c r="K206" s="164"/>
      <c r="L206" s="164"/>
      <c r="M206" s="164"/>
      <c r="N206" s="278">
        <f t="shared" si="30"/>
        <v>0</v>
      </c>
      <c r="O206" s="278">
        <f t="shared" si="27"/>
        <v>0</v>
      </c>
      <c r="P206" s="284"/>
      <c r="Q206" s="280">
        <f t="shared" si="31"/>
        <v>0</v>
      </c>
      <c r="R206" s="164"/>
      <c r="S206" s="164"/>
      <c r="T206" s="281">
        <f t="shared" si="34"/>
        <v>0</v>
      </c>
      <c r="U206" s="281">
        <f t="shared" si="35"/>
        <v>0</v>
      </c>
      <c r="V206" s="155">
        <f t="shared" si="32"/>
        <v>0</v>
      </c>
      <c r="W206" s="282"/>
      <c r="X206" s="282"/>
      <c r="Y206" s="282"/>
      <c r="Z206" s="282"/>
      <c r="AA206" s="282"/>
      <c r="AB206" s="282"/>
      <c r="AC206" s="282"/>
    </row>
    <row r="207" spans="2:29" x14ac:dyDescent="0.35">
      <c r="B207" s="283" t="s">
        <v>326</v>
      </c>
      <c r="C207" s="164"/>
      <c r="D207" s="164"/>
      <c r="E207" s="164"/>
      <c r="F207" s="155">
        <f t="shared" si="33"/>
        <v>0</v>
      </c>
      <c r="G207" s="164"/>
      <c r="H207" s="155" t="str">
        <f t="shared" si="28"/>
        <v/>
      </c>
      <c r="I207" s="277">
        <f t="shared" si="29"/>
        <v>0</v>
      </c>
      <c r="J207" s="164"/>
      <c r="K207" s="164"/>
      <c r="L207" s="164"/>
      <c r="M207" s="164"/>
      <c r="N207" s="278">
        <f t="shared" si="30"/>
        <v>0</v>
      </c>
      <c r="O207" s="278">
        <f t="shared" si="27"/>
        <v>0</v>
      </c>
      <c r="P207" s="284"/>
      <c r="Q207" s="280">
        <f t="shared" si="31"/>
        <v>0</v>
      </c>
      <c r="R207" s="164"/>
      <c r="S207" s="164"/>
      <c r="T207" s="281">
        <f t="shared" si="34"/>
        <v>0</v>
      </c>
      <c r="U207" s="281">
        <f t="shared" si="35"/>
        <v>0</v>
      </c>
      <c r="V207" s="155">
        <f t="shared" si="32"/>
        <v>0</v>
      </c>
      <c r="W207" s="282"/>
      <c r="X207" s="282"/>
      <c r="Y207" s="282"/>
      <c r="Z207" s="282"/>
      <c r="AA207" s="282"/>
      <c r="AB207" s="282"/>
      <c r="AC207" s="282"/>
    </row>
    <row r="208" spans="2:29" x14ac:dyDescent="0.35">
      <c r="B208" s="283" t="s">
        <v>327</v>
      </c>
      <c r="C208" s="164"/>
      <c r="D208" s="164"/>
      <c r="E208" s="164"/>
      <c r="F208" s="155">
        <f t="shared" si="33"/>
        <v>0</v>
      </c>
      <c r="G208" s="164"/>
      <c r="H208" s="155" t="str">
        <f t="shared" si="28"/>
        <v/>
      </c>
      <c r="I208" s="277">
        <f t="shared" si="29"/>
        <v>0</v>
      </c>
      <c r="J208" s="164"/>
      <c r="K208" s="164"/>
      <c r="L208" s="164"/>
      <c r="M208" s="164"/>
      <c r="N208" s="278">
        <f t="shared" si="30"/>
        <v>0</v>
      </c>
      <c r="O208" s="278">
        <f t="shared" si="27"/>
        <v>0</v>
      </c>
      <c r="P208" s="284"/>
      <c r="Q208" s="280">
        <f t="shared" si="31"/>
        <v>0</v>
      </c>
      <c r="R208" s="164"/>
      <c r="S208" s="164"/>
      <c r="T208" s="281">
        <f t="shared" si="34"/>
        <v>0</v>
      </c>
      <c r="U208" s="281">
        <f t="shared" si="35"/>
        <v>0</v>
      </c>
      <c r="V208" s="155">
        <f t="shared" si="32"/>
        <v>0</v>
      </c>
      <c r="W208" s="282"/>
      <c r="X208" s="282"/>
      <c r="Y208" s="282"/>
      <c r="Z208" s="282"/>
      <c r="AA208" s="282"/>
      <c r="AB208" s="282"/>
      <c r="AC208" s="282"/>
    </row>
    <row r="209" spans="2:29" x14ac:dyDescent="0.35">
      <c r="B209" s="283" t="s">
        <v>328</v>
      </c>
      <c r="C209" s="164"/>
      <c r="D209" s="164"/>
      <c r="E209" s="164"/>
      <c r="F209" s="155">
        <f t="shared" si="33"/>
        <v>0</v>
      </c>
      <c r="G209" s="164"/>
      <c r="H209" s="155" t="str">
        <f t="shared" si="28"/>
        <v/>
      </c>
      <c r="I209" s="277">
        <f t="shared" si="29"/>
        <v>0</v>
      </c>
      <c r="J209" s="164"/>
      <c r="K209" s="164"/>
      <c r="L209" s="164"/>
      <c r="M209" s="164"/>
      <c r="N209" s="278">
        <f t="shared" si="30"/>
        <v>0</v>
      </c>
      <c r="O209" s="278">
        <f t="shared" si="27"/>
        <v>0</v>
      </c>
      <c r="P209" s="284"/>
      <c r="Q209" s="280">
        <f t="shared" si="31"/>
        <v>0</v>
      </c>
      <c r="R209" s="164"/>
      <c r="S209" s="164"/>
      <c r="T209" s="281">
        <f t="shared" si="34"/>
        <v>0</v>
      </c>
      <c r="U209" s="281">
        <f t="shared" si="35"/>
        <v>0</v>
      </c>
      <c r="V209" s="155">
        <f t="shared" si="32"/>
        <v>0</v>
      </c>
      <c r="W209" s="282"/>
      <c r="X209" s="282"/>
      <c r="Y209" s="282"/>
      <c r="Z209" s="282"/>
      <c r="AA209" s="282"/>
      <c r="AB209" s="282"/>
      <c r="AC209" s="282"/>
    </row>
    <row r="210" spans="2:29" x14ac:dyDescent="0.35">
      <c r="B210" s="283" t="s">
        <v>329</v>
      </c>
      <c r="C210" s="164"/>
      <c r="D210" s="164"/>
      <c r="E210" s="164"/>
      <c r="F210" s="155">
        <f t="shared" si="33"/>
        <v>0</v>
      </c>
      <c r="G210" s="164"/>
      <c r="H210" s="155" t="str">
        <f t="shared" si="28"/>
        <v/>
      </c>
      <c r="I210" s="277">
        <f t="shared" si="29"/>
        <v>0</v>
      </c>
      <c r="J210" s="164"/>
      <c r="K210" s="164"/>
      <c r="L210" s="164"/>
      <c r="M210" s="164"/>
      <c r="N210" s="278">
        <f t="shared" si="30"/>
        <v>0</v>
      </c>
      <c r="O210" s="278">
        <f t="shared" si="27"/>
        <v>0</v>
      </c>
      <c r="P210" s="284"/>
      <c r="Q210" s="280">
        <f t="shared" si="31"/>
        <v>0</v>
      </c>
      <c r="R210" s="164"/>
      <c r="S210" s="164"/>
      <c r="T210" s="281">
        <f t="shared" si="34"/>
        <v>0</v>
      </c>
      <c r="U210" s="281">
        <f t="shared" si="35"/>
        <v>0</v>
      </c>
      <c r="V210" s="155">
        <f t="shared" si="32"/>
        <v>0</v>
      </c>
      <c r="W210" s="282"/>
      <c r="X210" s="282"/>
      <c r="Y210" s="282"/>
      <c r="Z210" s="282"/>
      <c r="AA210" s="282"/>
      <c r="AB210" s="282"/>
      <c r="AC210" s="282"/>
    </row>
    <row r="211" spans="2:29" x14ac:dyDescent="0.35">
      <c r="B211" s="283" t="s">
        <v>330</v>
      </c>
      <c r="C211" s="164"/>
      <c r="D211" s="164"/>
      <c r="E211" s="164"/>
      <c r="F211" s="155">
        <f t="shared" si="33"/>
        <v>0</v>
      </c>
      <c r="G211" s="164"/>
      <c r="H211" s="155" t="str">
        <f t="shared" si="28"/>
        <v/>
      </c>
      <c r="I211" s="277">
        <f t="shared" si="29"/>
        <v>0</v>
      </c>
      <c r="J211" s="164"/>
      <c r="K211" s="164"/>
      <c r="L211" s="164"/>
      <c r="M211" s="164"/>
      <c r="N211" s="278">
        <f t="shared" si="30"/>
        <v>0</v>
      </c>
      <c r="O211" s="278">
        <f t="shared" si="27"/>
        <v>0</v>
      </c>
      <c r="P211" s="284"/>
      <c r="Q211" s="280">
        <f t="shared" si="31"/>
        <v>0</v>
      </c>
      <c r="R211" s="164"/>
      <c r="S211" s="164"/>
      <c r="T211" s="281">
        <f t="shared" si="34"/>
        <v>0</v>
      </c>
      <c r="U211" s="281">
        <f t="shared" si="35"/>
        <v>0</v>
      </c>
      <c r="V211" s="155">
        <f t="shared" si="32"/>
        <v>0</v>
      </c>
      <c r="W211" s="282"/>
      <c r="X211" s="282"/>
      <c r="Y211" s="282"/>
      <c r="Z211" s="282"/>
      <c r="AA211" s="282"/>
      <c r="AB211" s="282"/>
      <c r="AC211" s="282"/>
    </row>
    <row r="212" spans="2:29" x14ac:dyDescent="0.35">
      <c r="B212" s="283" t="s">
        <v>331</v>
      </c>
      <c r="C212" s="164"/>
      <c r="D212" s="164"/>
      <c r="E212" s="164"/>
      <c r="F212" s="155">
        <f t="shared" si="33"/>
        <v>0</v>
      </c>
      <c r="G212" s="164"/>
      <c r="H212" s="155" t="str">
        <f t="shared" si="28"/>
        <v/>
      </c>
      <c r="I212" s="277">
        <f t="shared" si="29"/>
        <v>0</v>
      </c>
      <c r="J212" s="164"/>
      <c r="K212" s="164"/>
      <c r="L212" s="164"/>
      <c r="M212" s="164"/>
      <c r="N212" s="278">
        <f t="shared" si="30"/>
        <v>0</v>
      </c>
      <c r="O212" s="278">
        <f t="shared" si="27"/>
        <v>0</v>
      </c>
      <c r="P212" s="284"/>
      <c r="Q212" s="280">
        <f t="shared" si="31"/>
        <v>0</v>
      </c>
      <c r="R212" s="164"/>
      <c r="S212" s="164"/>
      <c r="T212" s="281">
        <f t="shared" si="34"/>
        <v>0</v>
      </c>
      <c r="U212" s="281">
        <f t="shared" si="35"/>
        <v>0</v>
      </c>
      <c r="V212" s="155">
        <f t="shared" si="32"/>
        <v>0</v>
      </c>
      <c r="W212" s="282"/>
      <c r="X212" s="282"/>
      <c r="Y212" s="282"/>
      <c r="Z212" s="282"/>
      <c r="AA212" s="282"/>
      <c r="AB212" s="282"/>
      <c r="AC212" s="282"/>
    </row>
    <row r="213" spans="2:29" x14ac:dyDescent="0.35">
      <c r="B213" s="283" t="s">
        <v>332</v>
      </c>
      <c r="C213" s="164"/>
      <c r="D213" s="164"/>
      <c r="E213" s="164"/>
      <c r="F213" s="155">
        <f t="shared" si="33"/>
        <v>0</v>
      </c>
      <c r="G213" s="164"/>
      <c r="H213" s="155" t="str">
        <f t="shared" si="28"/>
        <v/>
      </c>
      <c r="I213" s="277">
        <f t="shared" si="29"/>
        <v>0</v>
      </c>
      <c r="J213" s="164"/>
      <c r="K213" s="164"/>
      <c r="L213" s="164"/>
      <c r="M213" s="164"/>
      <c r="N213" s="278">
        <f t="shared" si="30"/>
        <v>0</v>
      </c>
      <c r="O213" s="278">
        <f t="shared" si="27"/>
        <v>0</v>
      </c>
      <c r="P213" s="284"/>
      <c r="Q213" s="280">
        <f t="shared" si="31"/>
        <v>0</v>
      </c>
      <c r="R213" s="164"/>
      <c r="S213" s="164"/>
      <c r="T213" s="281">
        <f t="shared" si="34"/>
        <v>0</v>
      </c>
      <c r="U213" s="281">
        <f t="shared" si="35"/>
        <v>0</v>
      </c>
      <c r="V213" s="155">
        <f t="shared" si="32"/>
        <v>0</v>
      </c>
      <c r="W213" s="282"/>
      <c r="X213" s="282"/>
      <c r="Y213" s="282"/>
      <c r="Z213" s="282"/>
      <c r="AA213" s="282"/>
      <c r="AB213" s="282"/>
      <c r="AC213" s="282"/>
    </row>
    <row r="214" spans="2:29" x14ac:dyDescent="0.35">
      <c r="B214" s="283" t="s">
        <v>333</v>
      </c>
      <c r="C214" s="164"/>
      <c r="D214" s="164"/>
      <c r="E214" s="164"/>
      <c r="F214" s="155">
        <f t="shared" si="33"/>
        <v>0</v>
      </c>
      <c r="G214" s="164"/>
      <c r="H214" s="155" t="str">
        <f t="shared" si="28"/>
        <v/>
      </c>
      <c r="I214" s="277">
        <f t="shared" si="29"/>
        <v>0</v>
      </c>
      <c r="J214" s="164"/>
      <c r="K214" s="164"/>
      <c r="L214" s="164"/>
      <c r="M214" s="164"/>
      <c r="N214" s="278">
        <f t="shared" si="30"/>
        <v>0</v>
      </c>
      <c r="O214" s="278">
        <f t="shared" si="27"/>
        <v>0</v>
      </c>
      <c r="P214" s="284"/>
      <c r="Q214" s="280">
        <f t="shared" si="31"/>
        <v>0</v>
      </c>
      <c r="R214" s="164"/>
      <c r="S214" s="164"/>
      <c r="T214" s="281">
        <f t="shared" si="34"/>
        <v>0</v>
      </c>
      <c r="U214" s="281">
        <f t="shared" si="35"/>
        <v>0</v>
      </c>
      <c r="V214" s="155">
        <f t="shared" si="32"/>
        <v>0</v>
      </c>
      <c r="W214" s="282"/>
      <c r="X214" s="282"/>
      <c r="Y214" s="282"/>
      <c r="Z214" s="282"/>
      <c r="AA214" s="282"/>
      <c r="AB214" s="282"/>
      <c r="AC214" s="282"/>
    </row>
    <row r="215" spans="2:29" x14ac:dyDescent="0.35">
      <c r="B215" s="283" t="s">
        <v>334</v>
      </c>
      <c r="C215" s="164"/>
      <c r="D215" s="164"/>
      <c r="E215" s="164"/>
      <c r="F215" s="155">
        <f t="shared" si="33"/>
        <v>0</v>
      </c>
      <c r="G215" s="164"/>
      <c r="H215" s="155" t="str">
        <f t="shared" si="28"/>
        <v/>
      </c>
      <c r="I215" s="277">
        <f t="shared" si="29"/>
        <v>0</v>
      </c>
      <c r="J215" s="164"/>
      <c r="K215" s="164"/>
      <c r="L215" s="164"/>
      <c r="M215" s="164"/>
      <c r="N215" s="278">
        <f t="shared" si="30"/>
        <v>0</v>
      </c>
      <c r="O215" s="278">
        <f t="shared" si="27"/>
        <v>0</v>
      </c>
      <c r="P215" s="284"/>
      <c r="Q215" s="280">
        <f t="shared" si="31"/>
        <v>0</v>
      </c>
      <c r="R215" s="164"/>
      <c r="S215" s="164"/>
      <c r="T215" s="281">
        <f t="shared" si="34"/>
        <v>0</v>
      </c>
      <c r="U215" s="281">
        <f t="shared" si="35"/>
        <v>0</v>
      </c>
      <c r="V215" s="155">
        <f t="shared" si="32"/>
        <v>0</v>
      </c>
      <c r="W215" s="282"/>
      <c r="X215" s="282"/>
      <c r="Y215" s="282"/>
      <c r="Z215" s="282"/>
      <c r="AA215" s="282"/>
      <c r="AB215" s="282"/>
      <c r="AC215" s="282"/>
    </row>
    <row r="216" spans="2:29" x14ac:dyDescent="0.35">
      <c r="B216" s="283" t="s">
        <v>335</v>
      </c>
      <c r="C216" s="164"/>
      <c r="D216" s="164"/>
      <c r="E216" s="164"/>
      <c r="F216" s="155">
        <f t="shared" si="33"/>
        <v>0</v>
      </c>
      <c r="G216" s="164"/>
      <c r="H216" s="155" t="str">
        <f t="shared" si="28"/>
        <v/>
      </c>
      <c r="I216" s="277">
        <f t="shared" si="29"/>
        <v>0</v>
      </c>
      <c r="J216" s="164"/>
      <c r="K216" s="164"/>
      <c r="L216" s="164"/>
      <c r="M216" s="164"/>
      <c r="N216" s="278">
        <f t="shared" si="30"/>
        <v>0</v>
      </c>
      <c r="O216" s="278">
        <f t="shared" si="27"/>
        <v>0</v>
      </c>
      <c r="P216" s="284"/>
      <c r="Q216" s="280">
        <f t="shared" si="31"/>
        <v>0</v>
      </c>
      <c r="R216" s="164"/>
      <c r="S216" s="164"/>
      <c r="T216" s="281">
        <f t="shared" si="34"/>
        <v>0</v>
      </c>
      <c r="U216" s="281">
        <f t="shared" si="35"/>
        <v>0</v>
      </c>
      <c r="V216" s="155">
        <f t="shared" si="32"/>
        <v>0</v>
      </c>
      <c r="W216" s="282"/>
      <c r="X216" s="282"/>
      <c r="Y216" s="282"/>
      <c r="Z216" s="282"/>
      <c r="AA216" s="282"/>
      <c r="AB216" s="282"/>
      <c r="AC216" s="282"/>
    </row>
    <row r="217" spans="2:29" x14ac:dyDescent="0.35">
      <c r="B217" s="283" t="s">
        <v>336</v>
      </c>
      <c r="C217" s="164"/>
      <c r="D217" s="164"/>
      <c r="E217" s="164"/>
      <c r="F217" s="155">
        <f t="shared" si="33"/>
        <v>0</v>
      </c>
      <c r="G217" s="164"/>
      <c r="H217" s="155" t="str">
        <f t="shared" si="28"/>
        <v/>
      </c>
      <c r="I217" s="277">
        <f t="shared" si="29"/>
        <v>0</v>
      </c>
      <c r="J217" s="164"/>
      <c r="K217" s="164"/>
      <c r="L217" s="164"/>
      <c r="M217" s="164"/>
      <c r="N217" s="278">
        <f t="shared" si="30"/>
        <v>0</v>
      </c>
      <c r="O217" s="278">
        <f t="shared" si="27"/>
        <v>0</v>
      </c>
      <c r="P217" s="284"/>
      <c r="Q217" s="280">
        <f t="shared" si="31"/>
        <v>0</v>
      </c>
      <c r="R217" s="164"/>
      <c r="S217" s="164"/>
      <c r="T217" s="281">
        <f t="shared" si="34"/>
        <v>0</v>
      </c>
      <c r="U217" s="281">
        <f t="shared" si="35"/>
        <v>0</v>
      </c>
      <c r="V217" s="155">
        <f t="shared" si="32"/>
        <v>0</v>
      </c>
      <c r="W217" s="282"/>
      <c r="X217" s="282"/>
      <c r="Y217" s="282"/>
      <c r="Z217" s="282"/>
      <c r="AA217" s="282"/>
      <c r="AB217" s="282"/>
      <c r="AC217" s="282"/>
    </row>
    <row r="218" spans="2:29" x14ac:dyDescent="0.35">
      <c r="B218" s="283" t="s">
        <v>337</v>
      </c>
      <c r="C218" s="164"/>
      <c r="D218" s="164"/>
      <c r="E218" s="164"/>
      <c r="F218" s="155">
        <f t="shared" si="33"/>
        <v>0</v>
      </c>
      <c r="G218" s="164"/>
      <c r="H218" s="155" t="str">
        <f t="shared" si="28"/>
        <v/>
      </c>
      <c r="I218" s="277">
        <f t="shared" si="29"/>
        <v>0</v>
      </c>
      <c r="J218" s="164"/>
      <c r="K218" s="164"/>
      <c r="L218" s="164"/>
      <c r="M218" s="164"/>
      <c r="N218" s="278">
        <f t="shared" si="30"/>
        <v>0</v>
      </c>
      <c r="O218" s="278">
        <f t="shared" si="27"/>
        <v>0</v>
      </c>
      <c r="P218" s="284"/>
      <c r="Q218" s="280">
        <f t="shared" si="31"/>
        <v>0</v>
      </c>
      <c r="R218" s="164"/>
      <c r="S218" s="164"/>
      <c r="T218" s="281">
        <f t="shared" si="34"/>
        <v>0</v>
      </c>
      <c r="U218" s="281">
        <f t="shared" si="35"/>
        <v>0</v>
      </c>
      <c r="V218" s="155">
        <f t="shared" si="32"/>
        <v>0</v>
      </c>
      <c r="W218" s="282"/>
      <c r="X218" s="282"/>
      <c r="Y218" s="282"/>
      <c r="Z218" s="282"/>
      <c r="AA218" s="282"/>
      <c r="AB218" s="282"/>
      <c r="AC218" s="282"/>
    </row>
    <row r="219" spans="2:29" x14ac:dyDescent="0.35">
      <c r="B219" s="283" t="s">
        <v>338</v>
      </c>
      <c r="C219" s="164"/>
      <c r="D219" s="164"/>
      <c r="E219" s="164"/>
      <c r="F219" s="155">
        <f t="shared" si="33"/>
        <v>0</v>
      </c>
      <c r="G219" s="164"/>
      <c r="H219" s="155" t="str">
        <f t="shared" si="28"/>
        <v/>
      </c>
      <c r="I219" s="277">
        <f t="shared" si="29"/>
        <v>0</v>
      </c>
      <c r="J219" s="164"/>
      <c r="K219" s="164"/>
      <c r="L219" s="164"/>
      <c r="M219" s="164"/>
      <c r="N219" s="278">
        <f t="shared" si="30"/>
        <v>0</v>
      </c>
      <c r="O219" s="278">
        <f t="shared" si="27"/>
        <v>0</v>
      </c>
      <c r="P219" s="284"/>
      <c r="Q219" s="280">
        <f t="shared" si="31"/>
        <v>0</v>
      </c>
      <c r="R219" s="164"/>
      <c r="S219" s="164"/>
      <c r="T219" s="281">
        <f t="shared" si="34"/>
        <v>0</v>
      </c>
      <c r="U219" s="281">
        <f t="shared" si="35"/>
        <v>0</v>
      </c>
      <c r="V219" s="155">
        <f t="shared" si="32"/>
        <v>0</v>
      </c>
      <c r="W219" s="282"/>
      <c r="X219" s="282"/>
      <c r="Y219" s="282"/>
      <c r="Z219" s="282"/>
      <c r="AA219" s="282"/>
      <c r="AB219" s="282"/>
      <c r="AC219" s="282"/>
    </row>
    <row r="220" spans="2:29" x14ac:dyDescent="0.35">
      <c r="B220" s="283" t="s">
        <v>339</v>
      </c>
      <c r="C220" s="164"/>
      <c r="D220" s="164"/>
      <c r="E220" s="164"/>
      <c r="F220" s="155">
        <f t="shared" si="33"/>
        <v>0</v>
      </c>
      <c r="G220" s="164"/>
      <c r="H220" s="155" t="str">
        <f t="shared" si="28"/>
        <v/>
      </c>
      <c r="I220" s="277">
        <f t="shared" si="29"/>
        <v>0</v>
      </c>
      <c r="J220" s="164"/>
      <c r="K220" s="164"/>
      <c r="L220" s="164"/>
      <c r="M220" s="164"/>
      <c r="N220" s="278">
        <f t="shared" si="30"/>
        <v>0</v>
      </c>
      <c r="O220" s="278">
        <f t="shared" si="27"/>
        <v>0</v>
      </c>
      <c r="P220" s="284"/>
      <c r="Q220" s="280">
        <f t="shared" si="31"/>
        <v>0</v>
      </c>
      <c r="R220" s="164"/>
      <c r="S220" s="164"/>
      <c r="T220" s="281">
        <f t="shared" si="34"/>
        <v>0</v>
      </c>
      <c r="U220" s="281">
        <f t="shared" si="35"/>
        <v>0</v>
      </c>
      <c r="V220" s="155">
        <f t="shared" si="32"/>
        <v>0</v>
      </c>
      <c r="W220" s="282"/>
      <c r="X220" s="282"/>
      <c r="Y220" s="282"/>
      <c r="Z220" s="282"/>
      <c r="AA220" s="282"/>
      <c r="AB220" s="282"/>
      <c r="AC220" s="282"/>
    </row>
    <row r="221" spans="2:29" x14ac:dyDescent="0.35">
      <c r="B221" s="283" t="s">
        <v>340</v>
      </c>
      <c r="C221" s="164"/>
      <c r="D221" s="164"/>
      <c r="E221" s="164"/>
      <c r="F221" s="155">
        <f t="shared" si="33"/>
        <v>0</v>
      </c>
      <c r="G221" s="164"/>
      <c r="H221" s="155" t="str">
        <f t="shared" si="28"/>
        <v/>
      </c>
      <c r="I221" s="277">
        <f t="shared" si="29"/>
        <v>0</v>
      </c>
      <c r="J221" s="164"/>
      <c r="K221" s="164"/>
      <c r="L221" s="164"/>
      <c r="M221" s="164"/>
      <c r="N221" s="278">
        <f t="shared" si="30"/>
        <v>0</v>
      </c>
      <c r="O221" s="278">
        <f t="shared" si="27"/>
        <v>0</v>
      </c>
      <c r="P221" s="284"/>
      <c r="Q221" s="280">
        <f t="shared" si="31"/>
        <v>0</v>
      </c>
      <c r="R221" s="164"/>
      <c r="S221" s="164"/>
      <c r="T221" s="281">
        <f t="shared" si="34"/>
        <v>0</v>
      </c>
      <c r="U221" s="281">
        <f t="shared" si="35"/>
        <v>0</v>
      </c>
      <c r="V221" s="155">
        <f t="shared" si="32"/>
        <v>0</v>
      </c>
      <c r="W221" s="282"/>
      <c r="X221" s="282"/>
      <c r="Y221" s="282"/>
      <c r="Z221" s="282"/>
      <c r="AA221" s="282"/>
      <c r="AB221" s="282"/>
      <c r="AC221" s="282"/>
    </row>
    <row r="222" spans="2:29" x14ac:dyDescent="0.35">
      <c r="B222" s="283" t="s">
        <v>341</v>
      </c>
      <c r="C222" s="164"/>
      <c r="D222" s="164"/>
      <c r="E222" s="164"/>
      <c r="F222" s="155">
        <f t="shared" ref="F222:F284" si="36">+E222/12</f>
        <v>0</v>
      </c>
      <c r="G222" s="164"/>
      <c r="H222" s="155" t="str">
        <f t="shared" si="28"/>
        <v/>
      </c>
      <c r="I222" s="277">
        <f t="shared" si="29"/>
        <v>0</v>
      </c>
      <c r="J222" s="164"/>
      <c r="K222" s="164"/>
      <c r="L222" s="164"/>
      <c r="M222" s="164"/>
      <c r="N222" s="278">
        <f t="shared" si="30"/>
        <v>0</v>
      </c>
      <c r="O222" s="278">
        <f t="shared" si="27"/>
        <v>0</v>
      </c>
      <c r="P222" s="284"/>
      <c r="Q222" s="280">
        <f t="shared" si="31"/>
        <v>0</v>
      </c>
      <c r="R222" s="164"/>
      <c r="S222" s="164"/>
      <c r="T222" s="281">
        <f t="shared" si="34"/>
        <v>0</v>
      </c>
      <c r="U222" s="281">
        <f t="shared" si="35"/>
        <v>0</v>
      </c>
      <c r="V222" s="155">
        <f t="shared" si="32"/>
        <v>0</v>
      </c>
      <c r="W222" s="282"/>
      <c r="X222" s="282"/>
      <c r="Y222" s="282"/>
      <c r="Z222" s="282"/>
      <c r="AA222" s="282"/>
      <c r="AB222" s="282"/>
      <c r="AC222" s="282"/>
    </row>
    <row r="223" spans="2:29" x14ac:dyDescent="0.35">
      <c r="B223" s="283" t="s">
        <v>342</v>
      </c>
      <c r="C223" s="164"/>
      <c r="D223" s="164"/>
      <c r="E223" s="164"/>
      <c r="F223" s="155">
        <f t="shared" si="36"/>
        <v>0</v>
      </c>
      <c r="G223" s="164"/>
      <c r="H223" s="155" t="str">
        <f t="shared" si="28"/>
        <v/>
      </c>
      <c r="I223" s="277">
        <f t="shared" si="29"/>
        <v>0</v>
      </c>
      <c r="J223" s="164"/>
      <c r="K223" s="164"/>
      <c r="L223" s="164"/>
      <c r="M223" s="164"/>
      <c r="N223" s="278">
        <f t="shared" si="30"/>
        <v>0</v>
      </c>
      <c r="O223" s="278">
        <f t="shared" si="27"/>
        <v>0</v>
      </c>
      <c r="P223" s="284"/>
      <c r="Q223" s="280">
        <f t="shared" si="31"/>
        <v>0</v>
      </c>
      <c r="R223" s="164"/>
      <c r="S223" s="164"/>
      <c r="T223" s="281">
        <f t="shared" si="34"/>
        <v>0</v>
      </c>
      <c r="U223" s="281">
        <f t="shared" si="35"/>
        <v>0</v>
      </c>
      <c r="V223" s="155">
        <f t="shared" si="32"/>
        <v>0</v>
      </c>
      <c r="W223" s="282"/>
      <c r="X223" s="282"/>
      <c r="Y223" s="282"/>
      <c r="Z223" s="282"/>
      <c r="AA223" s="282"/>
      <c r="AB223" s="282"/>
      <c r="AC223" s="282"/>
    </row>
    <row r="224" spans="2:29" x14ac:dyDescent="0.35">
      <c r="B224" s="283" t="s">
        <v>343</v>
      </c>
      <c r="C224" s="164"/>
      <c r="D224" s="164"/>
      <c r="E224" s="164"/>
      <c r="F224" s="155">
        <f t="shared" si="36"/>
        <v>0</v>
      </c>
      <c r="G224" s="164"/>
      <c r="H224" s="155" t="str">
        <f t="shared" si="28"/>
        <v/>
      </c>
      <c r="I224" s="277">
        <f t="shared" si="29"/>
        <v>0</v>
      </c>
      <c r="J224" s="164"/>
      <c r="K224" s="164"/>
      <c r="L224" s="164"/>
      <c r="M224" s="164"/>
      <c r="N224" s="278">
        <f t="shared" si="30"/>
        <v>0</v>
      </c>
      <c r="O224" s="278">
        <f t="shared" si="27"/>
        <v>0</v>
      </c>
      <c r="P224" s="284"/>
      <c r="Q224" s="280">
        <f t="shared" si="31"/>
        <v>0</v>
      </c>
      <c r="R224" s="164"/>
      <c r="S224" s="164"/>
      <c r="T224" s="281">
        <f t="shared" si="34"/>
        <v>0</v>
      </c>
      <c r="U224" s="281">
        <f t="shared" si="35"/>
        <v>0</v>
      </c>
      <c r="V224" s="155">
        <f t="shared" si="32"/>
        <v>0</v>
      </c>
      <c r="W224" s="282"/>
      <c r="X224" s="282"/>
      <c r="Y224" s="282"/>
      <c r="Z224" s="282"/>
      <c r="AA224" s="282"/>
      <c r="AB224" s="282"/>
      <c r="AC224" s="282"/>
    </row>
    <row r="225" spans="2:29" x14ac:dyDescent="0.35">
      <c r="B225" s="283" t="s">
        <v>344</v>
      </c>
      <c r="C225" s="164"/>
      <c r="D225" s="164"/>
      <c r="E225" s="164"/>
      <c r="F225" s="155">
        <f t="shared" si="36"/>
        <v>0</v>
      </c>
      <c r="G225" s="164"/>
      <c r="H225" s="155" t="str">
        <f t="shared" si="28"/>
        <v/>
      </c>
      <c r="I225" s="277">
        <f t="shared" si="29"/>
        <v>0</v>
      </c>
      <c r="J225" s="164"/>
      <c r="K225" s="164"/>
      <c r="L225" s="164"/>
      <c r="M225" s="164"/>
      <c r="N225" s="278">
        <f t="shared" si="30"/>
        <v>0</v>
      </c>
      <c r="O225" s="278">
        <f t="shared" si="27"/>
        <v>0</v>
      </c>
      <c r="P225" s="284"/>
      <c r="Q225" s="280">
        <f t="shared" si="31"/>
        <v>0</v>
      </c>
      <c r="R225" s="164"/>
      <c r="S225" s="164"/>
      <c r="T225" s="281">
        <f t="shared" si="34"/>
        <v>0</v>
      </c>
      <c r="U225" s="281">
        <f t="shared" si="35"/>
        <v>0</v>
      </c>
      <c r="V225" s="155">
        <f t="shared" si="32"/>
        <v>0</v>
      </c>
      <c r="W225" s="282"/>
      <c r="X225" s="282"/>
      <c r="Y225" s="282"/>
      <c r="Z225" s="282"/>
      <c r="AA225" s="282"/>
      <c r="AB225" s="282"/>
      <c r="AC225" s="282"/>
    </row>
    <row r="226" spans="2:29" x14ac:dyDescent="0.35">
      <c r="B226" s="283" t="s">
        <v>345</v>
      </c>
      <c r="C226" s="164"/>
      <c r="D226" s="164"/>
      <c r="E226" s="164"/>
      <c r="F226" s="155">
        <f t="shared" si="36"/>
        <v>0</v>
      </c>
      <c r="G226" s="164"/>
      <c r="H226" s="155" t="str">
        <f t="shared" si="28"/>
        <v/>
      </c>
      <c r="I226" s="277">
        <f t="shared" si="29"/>
        <v>0</v>
      </c>
      <c r="J226" s="164"/>
      <c r="K226" s="164"/>
      <c r="L226" s="164"/>
      <c r="M226" s="164"/>
      <c r="N226" s="278">
        <f t="shared" si="30"/>
        <v>0</v>
      </c>
      <c r="O226" s="278">
        <f t="shared" si="27"/>
        <v>0</v>
      </c>
      <c r="P226" s="284"/>
      <c r="Q226" s="280">
        <f t="shared" si="31"/>
        <v>0</v>
      </c>
      <c r="R226" s="164"/>
      <c r="S226" s="164"/>
      <c r="T226" s="281">
        <f t="shared" si="34"/>
        <v>0</v>
      </c>
      <c r="U226" s="281">
        <f t="shared" si="35"/>
        <v>0</v>
      </c>
      <c r="V226" s="155">
        <f t="shared" si="32"/>
        <v>0</v>
      </c>
      <c r="W226" s="282"/>
      <c r="X226" s="282"/>
      <c r="Y226" s="282"/>
      <c r="Z226" s="282"/>
      <c r="AA226" s="282"/>
      <c r="AB226" s="282"/>
      <c r="AC226" s="282"/>
    </row>
    <row r="227" spans="2:29" x14ac:dyDescent="0.35">
      <c r="B227" s="283" t="s">
        <v>346</v>
      </c>
      <c r="C227" s="164"/>
      <c r="D227" s="164"/>
      <c r="E227" s="164"/>
      <c r="F227" s="155">
        <f t="shared" si="36"/>
        <v>0</v>
      </c>
      <c r="G227" s="164"/>
      <c r="H227" s="155" t="str">
        <f t="shared" si="28"/>
        <v/>
      </c>
      <c r="I227" s="277">
        <f t="shared" si="29"/>
        <v>0</v>
      </c>
      <c r="J227" s="164"/>
      <c r="K227" s="164"/>
      <c r="L227" s="164"/>
      <c r="M227" s="164"/>
      <c r="N227" s="278">
        <f t="shared" si="30"/>
        <v>0</v>
      </c>
      <c r="O227" s="278">
        <f t="shared" si="27"/>
        <v>0</v>
      </c>
      <c r="P227" s="284"/>
      <c r="Q227" s="280">
        <f t="shared" si="31"/>
        <v>0</v>
      </c>
      <c r="R227" s="164"/>
      <c r="S227" s="164"/>
      <c r="T227" s="281">
        <f t="shared" si="34"/>
        <v>0</v>
      </c>
      <c r="U227" s="281">
        <f t="shared" si="35"/>
        <v>0</v>
      </c>
      <c r="V227" s="155">
        <f t="shared" si="32"/>
        <v>0</v>
      </c>
      <c r="W227" s="282"/>
      <c r="X227" s="282"/>
      <c r="Y227" s="282"/>
      <c r="Z227" s="282"/>
      <c r="AA227" s="282"/>
      <c r="AB227" s="282"/>
      <c r="AC227" s="282"/>
    </row>
    <row r="228" spans="2:29" x14ac:dyDescent="0.35">
      <c r="B228" s="283" t="s">
        <v>347</v>
      </c>
      <c r="C228" s="164"/>
      <c r="D228" s="164"/>
      <c r="E228" s="164"/>
      <c r="F228" s="155">
        <f t="shared" si="36"/>
        <v>0</v>
      </c>
      <c r="G228" s="164"/>
      <c r="H228" s="155" t="str">
        <f t="shared" si="28"/>
        <v/>
      </c>
      <c r="I228" s="277">
        <f t="shared" si="29"/>
        <v>0</v>
      </c>
      <c r="J228" s="164"/>
      <c r="K228" s="164"/>
      <c r="L228" s="164"/>
      <c r="M228" s="164"/>
      <c r="N228" s="278">
        <f t="shared" si="30"/>
        <v>0</v>
      </c>
      <c r="O228" s="278">
        <f t="shared" si="27"/>
        <v>0</v>
      </c>
      <c r="P228" s="284"/>
      <c r="Q228" s="280">
        <f t="shared" si="31"/>
        <v>0</v>
      </c>
      <c r="R228" s="164"/>
      <c r="S228" s="164"/>
      <c r="T228" s="281">
        <f t="shared" si="34"/>
        <v>0</v>
      </c>
      <c r="U228" s="281">
        <f t="shared" si="35"/>
        <v>0</v>
      </c>
      <c r="V228" s="155">
        <f t="shared" si="32"/>
        <v>0</v>
      </c>
      <c r="W228" s="282"/>
      <c r="X228" s="282"/>
      <c r="Y228" s="282"/>
      <c r="Z228" s="282"/>
      <c r="AA228" s="282"/>
      <c r="AB228" s="282"/>
      <c r="AC228" s="282"/>
    </row>
    <row r="229" spans="2:29" x14ac:dyDescent="0.35">
      <c r="B229" s="283" t="s">
        <v>348</v>
      </c>
      <c r="C229" s="164"/>
      <c r="D229" s="164"/>
      <c r="E229" s="164"/>
      <c r="F229" s="155">
        <f t="shared" si="36"/>
        <v>0</v>
      </c>
      <c r="G229" s="164"/>
      <c r="H229" s="155" t="str">
        <f t="shared" si="28"/>
        <v/>
      </c>
      <c r="I229" s="277">
        <f t="shared" si="29"/>
        <v>0</v>
      </c>
      <c r="J229" s="164"/>
      <c r="K229" s="164"/>
      <c r="L229" s="164"/>
      <c r="M229" s="164"/>
      <c r="N229" s="278">
        <f t="shared" si="30"/>
        <v>0</v>
      </c>
      <c r="O229" s="278">
        <f t="shared" si="27"/>
        <v>0</v>
      </c>
      <c r="P229" s="284"/>
      <c r="Q229" s="280">
        <f t="shared" si="31"/>
        <v>0</v>
      </c>
      <c r="R229" s="164"/>
      <c r="S229" s="164"/>
      <c r="T229" s="281">
        <f t="shared" si="34"/>
        <v>0</v>
      </c>
      <c r="U229" s="281">
        <f t="shared" si="35"/>
        <v>0</v>
      </c>
      <c r="V229" s="155">
        <f t="shared" si="32"/>
        <v>0</v>
      </c>
      <c r="W229" s="282"/>
      <c r="X229" s="282"/>
      <c r="Y229" s="282"/>
      <c r="Z229" s="282"/>
      <c r="AA229" s="282"/>
      <c r="AB229" s="282"/>
      <c r="AC229" s="282"/>
    </row>
    <row r="230" spans="2:29" x14ac:dyDescent="0.35">
      <c r="B230" s="283" t="s">
        <v>349</v>
      </c>
      <c r="C230" s="164"/>
      <c r="D230" s="164"/>
      <c r="E230" s="164"/>
      <c r="F230" s="155">
        <f t="shared" si="36"/>
        <v>0</v>
      </c>
      <c r="G230" s="164"/>
      <c r="H230" s="155" t="str">
        <f t="shared" si="28"/>
        <v/>
      </c>
      <c r="I230" s="277">
        <f t="shared" si="29"/>
        <v>0</v>
      </c>
      <c r="J230" s="164"/>
      <c r="K230" s="164"/>
      <c r="L230" s="164"/>
      <c r="M230" s="164"/>
      <c r="N230" s="278">
        <f t="shared" si="30"/>
        <v>0</v>
      </c>
      <c r="O230" s="278">
        <f t="shared" si="27"/>
        <v>0</v>
      </c>
      <c r="P230" s="284"/>
      <c r="Q230" s="280">
        <f t="shared" si="31"/>
        <v>0</v>
      </c>
      <c r="R230" s="164"/>
      <c r="S230" s="164"/>
      <c r="T230" s="281">
        <f t="shared" si="34"/>
        <v>0</v>
      </c>
      <c r="U230" s="281">
        <f t="shared" si="35"/>
        <v>0</v>
      </c>
      <c r="V230" s="155">
        <f t="shared" si="32"/>
        <v>0</v>
      </c>
      <c r="W230" s="282"/>
      <c r="X230" s="282"/>
      <c r="Y230" s="282"/>
      <c r="Z230" s="282"/>
      <c r="AA230" s="282"/>
      <c r="AB230" s="282"/>
      <c r="AC230" s="282"/>
    </row>
    <row r="231" spans="2:29" x14ac:dyDescent="0.35">
      <c r="B231" s="283" t="s">
        <v>350</v>
      </c>
      <c r="C231" s="164"/>
      <c r="D231" s="164"/>
      <c r="E231" s="164"/>
      <c r="F231" s="155">
        <f t="shared" si="36"/>
        <v>0</v>
      </c>
      <c r="G231" s="164"/>
      <c r="H231" s="155" t="str">
        <f t="shared" si="28"/>
        <v/>
      </c>
      <c r="I231" s="277">
        <f t="shared" si="29"/>
        <v>0</v>
      </c>
      <c r="J231" s="164"/>
      <c r="K231" s="164"/>
      <c r="L231" s="164"/>
      <c r="M231" s="164"/>
      <c r="N231" s="278">
        <f t="shared" si="30"/>
        <v>0</v>
      </c>
      <c r="O231" s="278">
        <f t="shared" si="27"/>
        <v>0</v>
      </c>
      <c r="P231" s="284"/>
      <c r="Q231" s="280">
        <f t="shared" si="31"/>
        <v>0</v>
      </c>
      <c r="R231" s="164"/>
      <c r="S231" s="164"/>
      <c r="T231" s="281">
        <f t="shared" si="34"/>
        <v>0</v>
      </c>
      <c r="U231" s="281">
        <f t="shared" si="35"/>
        <v>0</v>
      </c>
      <c r="V231" s="155">
        <f t="shared" si="32"/>
        <v>0</v>
      </c>
      <c r="W231" s="282"/>
      <c r="X231" s="282"/>
      <c r="Y231" s="282"/>
      <c r="Z231" s="282"/>
      <c r="AA231" s="282"/>
      <c r="AB231" s="282"/>
      <c r="AC231" s="282"/>
    </row>
    <row r="232" spans="2:29" x14ac:dyDescent="0.35">
      <c r="B232" s="283" t="s">
        <v>351</v>
      </c>
      <c r="C232" s="164"/>
      <c r="D232" s="164"/>
      <c r="E232" s="164"/>
      <c r="F232" s="155">
        <f t="shared" si="36"/>
        <v>0</v>
      </c>
      <c r="G232" s="164"/>
      <c r="H232" s="155" t="str">
        <f t="shared" si="28"/>
        <v/>
      </c>
      <c r="I232" s="277">
        <f t="shared" si="29"/>
        <v>0</v>
      </c>
      <c r="J232" s="164"/>
      <c r="K232" s="164"/>
      <c r="L232" s="164"/>
      <c r="M232" s="164"/>
      <c r="N232" s="278">
        <f t="shared" si="30"/>
        <v>0</v>
      </c>
      <c r="O232" s="278">
        <f t="shared" si="27"/>
        <v>0</v>
      </c>
      <c r="P232" s="284"/>
      <c r="Q232" s="280">
        <f t="shared" si="31"/>
        <v>0</v>
      </c>
      <c r="R232" s="164"/>
      <c r="S232" s="164"/>
      <c r="T232" s="281">
        <f t="shared" si="34"/>
        <v>0</v>
      </c>
      <c r="U232" s="281">
        <f t="shared" si="35"/>
        <v>0</v>
      </c>
      <c r="V232" s="155">
        <f t="shared" si="32"/>
        <v>0</v>
      </c>
      <c r="W232" s="282"/>
      <c r="X232" s="282"/>
      <c r="Y232" s="282"/>
      <c r="Z232" s="282"/>
      <c r="AA232" s="282"/>
      <c r="AB232" s="282"/>
      <c r="AC232" s="282"/>
    </row>
    <row r="233" spans="2:29" x14ac:dyDescent="0.35">
      <c r="B233" s="283" t="s">
        <v>352</v>
      </c>
      <c r="C233" s="164"/>
      <c r="D233" s="164"/>
      <c r="E233" s="164"/>
      <c r="F233" s="155">
        <f t="shared" si="36"/>
        <v>0</v>
      </c>
      <c r="G233" s="164"/>
      <c r="H233" s="155" t="str">
        <f t="shared" si="28"/>
        <v/>
      </c>
      <c r="I233" s="277">
        <f t="shared" si="29"/>
        <v>0</v>
      </c>
      <c r="J233" s="164"/>
      <c r="K233" s="164"/>
      <c r="L233" s="164"/>
      <c r="M233" s="164"/>
      <c r="N233" s="278">
        <f t="shared" si="30"/>
        <v>0</v>
      </c>
      <c r="O233" s="278">
        <f t="shared" si="27"/>
        <v>0</v>
      </c>
      <c r="P233" s="284"/>
      <c r="Q233" s="280">
        <f t="shared" si="31"/>
        <v>0</v>
      </c>
      <c r="R233" s="164"/>
      <c r="S233" s="164"/>
      <c r="T233" s="281">
        <f t="shared" si="34"/>
        <v>0</v>
      </c>
      <c r="U233" s="281">
        <f t="shared" si="35"/>
        <v>0</v>
      </c>
      <c r="V233" s="155">
        <f t="shared" si="32"/>
        <v>0</v>
      </c>
      <c r="W233" s="282"/>
      <c r="X233" s="282"/>
      <c r="Y233" s="282"/>
      <c r="Z233" s="282"/>
      <c r="AA233" s="282"/>
      <c r="AB233" s="282"/>
      <c r="AC233" s="282"/>
    </row>
    <row r="234" spans="2:29" x14ac:dyDescent="0.35">
      <c r="B234" s="283" t="s">
        <v>353</v>
      </c>
      <c r="C234" s="164"/>
      <c r="D234" s="164"/>
      <c r="E234" s="164"/>
      <c r="F234" s="155">
        <f t="shared" si="36"/>
        <v>0</v>
      </c>
      <c r="G234" s="164"/>
      <c r="H234" s="155" t="str">
        <f t="shared" si="28"/>
        <v/>
      </c>
      <c r="I234" s="277">
        <f t="shared" si="29"/>
        <v>0</v>
      </c>
      <c r="J234" s="164"/>
      <c r="K234" s="164"/>
      <c r="L234" s="164"/>
      <c r="M234" s="164"/>
      <c r="N234" s="278">
        <f t="shared" si="30"/>
        <v>0</v>
      </c>
      <c r="O234" s="278">
        <f t="shared" si="27"/>
        <v>0</v>
      </c>
      <c r="P234" s="284"/>
      <c r="Q234" s="280">
        <f t="shared" si="31"/>
        <v>0</v>
      </c>
      <c r="R234" s="164"/>
      <c r="S234" s="164"/>
      <c r="T234" s="281">
        <f t="shared" si="34"/>
        <v>0</v>
      </c>
      <c r="U234" s="281">
        <f t="shared" si="35"/>
        <v>0</v>
      </c>
      <c r="V234" s="155">
        <f t="shared" si="32"/>
        <v>0</v>
      </c>
      <c r="W234" s="282"/>
      <c r="X234" s="282"/>
      <c r="Y234" s="282"/>
      <c r="Z234" s="282"/>
      <c r="AA234" s="282"/>
      <c r="AB234" s="282"/>
      <c r="AC234" s="282"/>
    </row>
    <row r="235" spans="2:29" x14ac:dyDescent="0.35">
      <c r="B235" s="283" t="s">
        <v>354</v>
      </c>
      <c r="C235" s="164"/>
      <c r="D235" s="164"/>
      <c r="E235" s="164"/>
      <c r="F235" s="155">
        <f t="shared" si="36"/>
        <v>0</v>
      </c>
      <c r="G235" s="164"/>
      <c r="H235" s="155" t="str">
        <f t="shared" si="28"/>
        <v/>
      </c>
      <c r="I235" s="277">
        <f t="shared" si="29"/>
        <v>0</v>
      </c>
      <c r="J235" s="164"/>
      <c r="K235" s="164"/>
      <c r="L235" s="164"/>
      <c r="M235" s="164"/>
      <c r="N235" s="278">
        <f t="shared" si="30"/>
        <v>0</v>
      </c>
      <c r="O235" s="278">
        <f t="shared" si="27"/>
        <v>0</v>
      </c>
      <c r="P235" s="284"/>
      <c r="Q235" s="280">
        <f t="shared" si="31"/>
        <v>0</v>
      </c>
      <c r="R235" s="164"/>
      <c r="S235" s="164"/>
      <c r="T235" s="281">
        <f t="shared" si="34"/>
        <v>0</v>
      </c>
      <c r="U235" s="281">
        <f t="shared" si="35"/>
        <v>0</v>
      </c>
      <c r="V235" s="155">
        <f t="shared" si="32"/>
        <v>0</v>
      </c>
      <c r="W235" s="282"/>
      <c r="X235" s="282"/>
      <c r="Y235" s="282"/>
      <c r="Z235" s="282"/>
      <c r="AA235" s="282"/>
      <c r="AB235" s="282"/>
      <c r="AC235" s="282"/>
    </row>
    <row r="236" spans="2:29" x14ac:dyDescent="0.35">
      <c r="B236" s="283" t="s">
        <v>355</v>
      </c>
      <c r="C236" s="164"/>
      <c r="D236" s="164"/>
      <c r="E236" s="164"/>
      <c r="F236" s="155">
        <f t="shared" si="36"/>
        <v>0</v>
      </c>
      <c r="G236" s="164"/>
      <c r="H236" s="155" t="str">
        <f t="shared" si="28"/>
        <v/>
      </c>
      <c r="I236" s="277">
        <f t="shared" si="29"/>
        <v>0</v>
      </c>
      <c r="J236" s="164"/>
      <c r="K236" s="164"/>
      <c r="L236" s="164"/>
      <c r="M236" s="164"/>
      <c r="N236" s="278">
        <f t="shared" si="30"/>
        <v>0</v>
      </c>
      <c r="O236" s="278">
        <f t="shared" si="27"/>
        <v>0</v>
      </c>
      <c r="P236" s="284"/>
      <c r="Q236" s="280">
        <f t="shared" si="31"/>
        <v>0</v>
      </c>
      <c r="R236" s="164"/>
      <c r="S236" s="164"/>
      <c r="T236" s="281">
        <f t="shared" si="34"/>
        <v>0</v>
      </c>
      <c r="U236" s="281">
        <f t="shared" si="35"/>
        <v>0</v>
      </c>
      <c r="V236" s="155">
        <f t="shared" si="32"/>
        <v>0</v>
      </c>
      <c r="W236" s="282"/>
      <c r="X236" s="282"/>
      <c r="Y236" s="282"/>
      <c r="Z236" s="282"/>
      <c r="AA236" s="282"/>
      <c r="AB236" s="282"/>
      <c r="AC236" s="282"/>
    </row>
    <row r="237" spans="2:29" x14ac:dyDescent="0.35">
      <c r="B237" s="283" t="s">
        <v>356</v>
      </c>
      <c r="C237" s="164"/>
      <c r="D237" s="164"/>
      <c r="E237" s="164"/>
      <c r="F237" s="155">
        <f t="shared" si="36"/>
        <v>0</v>
      </c>
      <c r="G237" s="164"/>
      <c r="H237" s="155" t="str">
        <f t="shared" si="28"/>
        <v/>
      </c>
      <c r="I237" s="277">
        <f t="shared" si="29"/>
        <v>0</v>
      </c>
      <c r="J237" s="164"/>
      <c r="K237" s="164"/>
      <c r="L237" s="164"/>
      <c r="M237" s="164"/>
      <c r="N237" s="278">
        <f t="shared" si="30"/>
        <v>0</v>
      </c>
      <c r="O237" s="278">
        <f t="shared" si="27"/>
        <v>0</v>
      </c>
      <c r="P237" s="284"/>
      <c r="Q237" s="280">
        <f t="shared" si="31"/>
        <v>0</v>
      </c>
      <c r="R237" s="164"/>
      <c r="S237" s="164"/>
      <c r="T237" s="281">
        <f t="shared" si="34"/>
        <v>0</v>
      </c>
      <c r="U237" s="281">
        <f t="shared" si="35"/>
        <v>0</v>
      </c>
      <c r="V237" s="155">
        <f t="shared" si="32"/>
        <v>0</v>
      </c>
      <c r="W237" s="282"/>
      <c r="X237" s="282"/>
      <c r="Y237" s="282"/>
      <c r="Z237" s="282"/>
      <c r="AA237" s="282"/>
      <c r="AB237" s="282"/>
      <c r="AC237" s="282"/>
    </row>
    <row r="238" spans="2:29" x14ac:dyDescent="0.35">
      <c r="B238" s="283" t="s">
        <v>357</v>
      </c>
      <c r="C238" s="164"/>
      <c r="D238" s="164"/>
      <c r="E238" s="164"/>
      <c r="F238" s="155">
        <f t="shared" si="36"/>
        <v>0</v>
      </c>
      <c r="G238" s="164"/>
      <c r="H238" s="155" t="str">
        <f t="shared" si="28"/>
        <v/>
      </c>
      <c r="I238" s="277">
        <f t="shared" si="29"/>
        <v>0</v>
      </c>
      <c r="J238" s="164"/>
      <c r="K238" s="164"/>
      <c r="L238" s="164"/>
      <c r="M238" s="164"/>
      <c r="N238" s="278">
        <f t="shared" si="30"/>
        <v>0</v>
      </c>
      <c r="O238" s="278">
        <f t="shared" si="27"/>
        <v>0</v>
      </c>
      <c r="P238" s="284"/>
      <c r="Q238" s="280">
        <f t="shared" si="31"/>
        <v>0</v>
      </c>
      <c r="R238" s="164"/>
      <c r="S238" s="164"/>
      <c r="T238" s="281">
        <f t="shared" si="34"/>
        <v>0</v>
      </c>
      <c r="U238" s="281">
        <f t="shared" si="35"/>
        <v>0</v>
      </c>
      <c r="V238" s="155">
        <f t="shared" si="32"/>
        <v>0</v>
      </c>
      <c r="W238" s="282"/>
      <c r="X238" s="282"/>
      <c r="Y238" s="282"/>
      <c r="Z238" s="282"/>
      <c r="AA238" s="282"/>
      <c r="AB238" s="282"/>
      <c r="AC238" s="282"/>
    </row>
    <row r="239" spans="2:29" x14ac:dyDescent="0.35">
      <c r="B239" s="283" t="s">
        <v>358</v>
      </c>
      <c r="C239" s="164"/>
      <c r="D239" s="164"/>
      <c r="E239" s="164"/>
      <c r="F239" s="155">
        <f t="shared" si="36"/>
        <v>0</v>
      </c>
      <c r="G239" s="164"/>
      <c r="H239" s="155" t="str">
        <f t="shared" si="28"/>
        <v/>
      </c>
      <c r="I239" s="277">
        <f t="shared" si="29"/>
        <v>0</v>
      </c>
      <c r="J239" s="164"/>
      <c r="K239" s="164"/>
      <c r="L239" s="164"/>
      <c r="M239" s="164"/>
      <c r="N239" s="278">
        <f t="shared" si="30"/>
        <v>0</v>
      </c>
      <c r="O239" s="278">
        <f t="shared" si="27"/>
        <v>0</v>
      </c>
      <c r="P239" s="284"/>
      <c r="Q239" s="280">
        <f t="shared" si="31"/>
        <v>0</v>
      </c>
      <c r="R239" s="164"/>
      <c r="S239" s="164"/>
      <c r="T239" s="281">
        <f t="shared" si="34"/>
        <v>0</v>
      </c>
      <c r="U239" s="281">
        <f t="shared" si="35"/>
        <v>0</v>
      </c>
      <c r="V239" s="155">
        <f t="shared" si="32"/>
        <v>0</v>
      </c>
      <c r="W239" s="282"/>
      <c r="X239" s="282"/>
      <c r="Y239" s="282"/>
      <c r="Z239" s="282"/>
      <c r="AA239" s="282"/>
      <c r="AB239" s="282"/>
      <c r="AC239" s="282"/>
    </row>
    <row r="240" spans="2:29" x14ac:dyDescent="0.35">
      <c r="B240" s="283" t="s">
        <v>359</v>
      </c>
      <c r="C240" s="164"/>
      <c r="D240" s="164"/>
      <c r="E240" s="164"/>
      <c r="F240" s="155">
        <f t="shared" si="36"/>
        <v>0</v>
      </c>
      <c r="G240" s="164"/>
      <c r="H240" s="155" t="str">
        <f t="shared" si="28"/>
        <v/>
      </c>
      <c r="I240" s="277">
        <f t="shared" si="29"/>
        <v>0</v>
      </c>
      <c r="J240" s="164"/>
      <c r="K240" s="164"/>
      <c r="L240" s="164"/>
      <c r="M240" s="164"/>
      <c r="N240" s="278">
        <f t="shared" si="30"/>
        <v>0</v>
      </c>
      <c r="O240" s="278">
        <f t="shared" si="27"/>
        <v>0</v>
      </c>
      <c r="P240" s="284"/>
      <c r="Q240" s="280">
        <f t="shared" si="31"/>
        <v>0</v>
      </c>
      <c r="R240" s="164"/>
      <c r="S240" s="164"/>
      <c r="T240" s="281">
        <f t="shared" si="34"/>
        <v>0</v>
      </c>
      <c r="U240" s="281">
        <f t="shared" si="35"/>
        <v>0</v>
      </c>
      <c r="V240" s="155">
        <f t="shared" si="32"/>
        <v>0</v>
      </c>
      <c r="W240" s="282"/>
      <c r="X240" s="282"/>
      <c r="Y240" s="282"/>
      <c r="Z240" s="282"/>
      <c r="AA240" s="282"/>
      <c r="AB240" s="282"/>
      <c r="AC240" s="282"/>
    </row>
    <row r="241" spans="2:29" x14ac:dyDescent="0.35">
      <c r="B241" s="283" t="s">
        <v>360</v>
      </c>
      <c r="C241" s="164"/>
      <c r="D241" s="164"/>
      <c r="E241" s="164"/>
      <c r="F241" s="155">
        <f t="shared" si="36"/>
        <v>0</v>
      </c>
      <c r="G241" s="164"/>
      <c r="H241" s="155" t="str">
        <f t="shared" si="28"/>
        <v/>
      </c>
      <c r="I241" s="277">
        <f t="shared" si="29"/>
        <v>0</v>
      </c>
      <c r="J241" s="164"/>
      <c r="K241" s="164"/>
      <c r="L241" s="164"/>
      <c r="M241" s="164"/>
      <c r="N241" s="278">
        <f t="shared" si="30"/>
        <v>0</v>
      </c>
      <c r="O241" s="278">
        <f t="shared" si="27"/>
        <v>0</v>
      </c>
      <c r="P241" s="284"/>
      <c r="Q241" s="280">
        <f t="shared" si="31"/>
        <v>0</v>
      </c>
      <c r="R241" s="164"/>
      <c r="S241" s="164"/>
      <c r="T241" s="281">
        <f t="shared" si="34"/>
        <v>0</v>
      </c>
      <c r="U241" s="281">
        <f t="shared" si="35"/>
        <v>0</v>
      </c>
      <c r="V241" s="155">
        <f t="shared" si="32"/>
        <v>0</v>
      </c>
      <c r="W241" s="282"/>
      <c r="X241" s="282"/>
      <c r="Y241" s="282"/>
      <c r="Z241" s="282"/>
      <c r="AA241" s="282"/>
      <c r="AB241" s="282"/>
      <c r="AC241" s="282"/>
    </row>
    <row r="242" spans="2:29" x14ac:dyDescent="0.35">
      <c r="B242" s="283" t="s">
        <v>361</v>
      </c>
      <c r="C242" s="164"/>
      <c r="D242" s="164"/>
      <c r="E242" s="164"/>
      <c r="F242" s="155">
        <f t="shared" si="36"/>
        <v>0</v>
      </c>
      <c r="G242" s="164"/>
      <c r="H242" s="155" t="str">
        <f t="shared" si="28"/>
        <v/>
      </c>
      <c r="I242" s="277">
        <f t="shared" si="29"/>
        <v>0</v>
      </c>
      <c r="J242" s="164"/>
      <c r="K242" s="164"/>
      <c r="L242" s="164"/>
      <c r="M242" s="164"/>
      <c r="N242" s="278">
        <f t="shared" si="30"/>
        <v>0</v>
      </c>
      <c r="O242" s="278">
        <f t="shared" si="27"/>
        <v>0</v>
      </c>
      <c r="P242" s="284"/>
      <c r="Q242" s="280">
        <f t="shared" si="31"/>
        <v>0</v>
      </c>
      <c r="R242" s="164"/>
      <c r="S242" s="164"/>
      <c r="T242" s="281">
        <f t="shared" si="34"/>
        <v>0</v>
      </c>
      <c r="U242" s="281">
        <f t="shared" si="35"/>
        <v>0</v>
      </c>
      <c r="V242" s="155">
        <f t="shared" si="32"/>
        <v>0</v>
      </c>
      <c r="W242" s="282"/>
      <c r="X242" s="282"/>
      <c r="Y242" s="282"/>
      <c r="Z242" s="282"/>
      <c r="AA242" s="282"/>
      <c r="AB242" s="282"/>
      <c r="AC242" s="282"/>
    </row>
    <row r="243" spans="2:29" x14ac:dyDescent="0.35">
      <c r="B243" s="283" t="s">
        <v>362</v>
      </c>
      <c r="C243" s="164"/>
      <c r="D243" s="164"/>
      <c r="E243" s="164"/>
      <c r="F243" s="155">
        <f t="shared" si="36"/>
        <v>0</v>
      </c>
      <c r="G243" s="164"/>
      <c r="H243" s="155" t="str">
        <f t="shared" si="28"/>
        <v/>
      </c>
      <c r="I243" s="277">
        <f t="shared" si="29"/>
        <v>0</v>
      </c>
      <c r="J243" s="164"/>
      <c r="K243" s="164"/>
      <c r="L243" s="164"/>
      <c r="M243" s="164"/>
      <c r="N243" s="278">
        <f t="shared" si="30"/>
        <v>0</v>
      </c>
      <c r="O243" s="278">
        <f t="shared" si="27"/>
        <v>0</v>
      </c>
      <c r="P243" s="284"/>
      <c r="Q243" s="280">
        <f t="shared" si="31"/>
        <v>0</v>
      </c>
      <c r="R243" s="164"/>
      <c r="S243" s="164"/>
      <c r="T243" s="281">
        <f t="shared" si="34"/>
        <v>0</v>
      </c>
      <c r="U243" s="281">
        <f t="shared" si="35"/>
        <v>0</v>
      </c>
      <c r="V243" s="155">
        <f t="shared" si="32"/>
        <v>0</v>
      </c>
      <c r="W243" s="282"/>
      <c r="X243" s="282"/>
      <c r="Y243" s="282"/>
      <c r="Z243" s="282"/>
      <c r="AA243" s="282"/>
      <c r="AB243" s="282"/>
      <c r="AC243" s="282"/>
    </row>
    <row r="244" spans="2:29" x14ac:dyDescent="0.35">
      <c r="B244" s="283" t="s">
        <v>363</v>
      </c>
      <c r="C244" s="164"/>
      <c r="D244" s="164"/>
      <c r="E244" s="164"/>
      <c r="F244" s="155">
        <f t="shared" si="36"/>
        <v>0</v>
      </c>
      <c r="G244" s="164"/>
      <c r="H244" s="155" t="str">
        <f t="shared" si="28"/>
        <v/>
      </c>
      <c r="I244" s="277">
        <f t="shared" si="29"/>
        <v>0</v>
      </c>
      <c r="J244" s="164"/>
      <c r="K244" s="164"/>
      <c r="L244" s="164"/>
      <c r="M244" s="164"/>
      <c r="N244" s="278">
        <f t="shared" si="30"/>
        <v>0</v>
      </c>
      <c r="O244" s="278">
        <f t="shared" si="27"/>
        <v>0</v>
      </c>
      <c r="P244" s="284"/>
      <c r="Q244" s="280">
        <f t="shared" si="31"/>
        <v>0</v>
      </c>
      <c r="R244" s="164"/>
      <c r="S244" s="164"/>
      <c r="T244" s="281">
        <f t="shared" si="34"/>
        <v>0</v>
      </c>
      <c r="U244" s="281">
        <f t="shared" si="35"/>
        <v>0</v>
      </c>
      <c r="V244" s="155">
        <f t="shared" si="32"/>
        <v>0</v>
      </c>
      <c r="W244" s="282"/>
      <c r="X244" s="282"/>
      <c r="Y244" s="282"/>
      <c r="Z244" s="282"/>
      <c r="AA244" s="282"/>
      <c r="AB244" s="282"/>
      <c r="AC244" s="282"/>
    </row>
    <row r="245" spans="2:29" x14ac:dyDescent="0.35">
      <c r="B245" s="283" t="s">
        <v>364</v>
      </c>
      <c r="C245" s="164"/>
      <c r="D245" s="164"/>
      <c r="E245" s="164"/>
      <c r="F245" s="155">
        <f t="shared" si="36"/>
        <v>0</v>
      </c>
      <c r="G245" s="164"/>
      <c r="H245" s="155" t="str">
        <f t="shared" si="28"/>
        <v/>
      </c>
      <c r="I245" s="277">
        <f t="shared" si="29"/>
        <v>0</v>
      </c>
      <c r="J245" s="164"/>
      <c r="K245" s="164"/>
      <c r="L245" s="164"/>
      <c r="M245" s="164"/>
      <c r="N245" s="278">
        <f t="shared" si="30"/>
        <v>0</v>
      </c>
      <c r="O245" s="278">
        <f t="shared" si="27"/>
        <v>0</v>
      </c>
      <c r="P245" s="284"/>
      <c r="Q245" s="280">
        <f t="shared" si="31"/>
        <v>0</v>
      </c>
      <c r="R245" s="164"/>
      <c r="S245" s="164"/>
      <c r="T245" s="281">
        <f t="shared" si="34"/>
        <v>0</v>
      </c>
      <c r="U245" s="281">
        <f t="shared" si="35"/>
        <v>0</v>
      </c>
      <c r="V245" s="155">
        <f t="shared" si="32"/>
        <v>0</v>
      </c>
      <c r="W245" s="282"/>
      <c r="X245" s="282"/>
      <c r="Y245" s="282"/>
      <c r="Z245" s="282"/>
      <c r="AA245" s="282"/>
      <c r="AB245" s="282"/>
      <c r="AC245" s="282"/>
    </row>
    <row r="246" spans="2:29" x14ac:dyDescent="0.35">
      <c r="B246" s="283" t="s">
        <v>365</v>
      </c>
      <c r="C246" s="164"/>
      <c r="D246" s="164"/>
      <c r="E246" s="164"/>
      <c r="F246" s="155">
        <f t="shared" si="36"/>
        <v>0</v>
      </c>
      <c r="G246" s="164"/>
      <c r="H246" s="155" t="str">
        <f t="shared" si="28"/>
        <v/>
      </c>
      <c r="I246" s="277">
        <f t="shared" si="29"/>
        <v>0</v>
      </c>
      <c r="J246" s="164"/>
      <c r="K246" s="164"/>
      <c r="L246" s="164"/>
      <c r="M246" s="164"/>
      <c r="N246" s="278">
        <f t="shared" si="30"/>
        <v>0</v>
      </c>
      <c r="O246" s="278">
        <f t="shared" si="27"/>
        <v>0</v>
      </c>
      <c r="P246" s="284"/>
      <c r="Q246" s="280">
        <f t="shared" si="31"/>
        <v>0</v>
      </c>
      <c r="R246" s="164"/>
      <c r="S246" s="164"/>
      <c r="T246" s="281">
        <f t="shared" si="34"/>
        <v>0</v>
      </c>
      <c r="U246" s="281">
        <f t="shared" si="35"/>
        <v>0</v>
      </c>
      <c r="V246" s="155">
        <f t="shared" si="32"/>
        <v>0</v>
      </c>
      <c r="W246" s="282"/>
      <c r="X246" s="282"/>
      <c r="Y246" s="282"/>
      <c r="Z246" s="282"/>
      <c r="AA246" s="282"/>
      <c r="AB246" s="282"/>
      <c r="AC246" s="282"/>
    </row>
    <row r="247" spans="2:29" x14ac:dyDescent="0.35">
      <c r="B247" s="283" t="s">
        <v>366</v>
      </c>
      <c r="C247" s="164"/>
      <c r="D247" s="164"/>
      <c r="E247" s="164"/>
      <c r="F247" s="155">
        <f t="shared" si="36"/>
        <v>0</v>
      </c>
      <c r="G247" s="164"/>
      <c r="H247" s="155" t="str">
        <f t="shared" si="28"/>
        <v/>
      </c>
      <c r="I247" s="277">
        <f t="shared" si="29"/>
        <v>0</v>
      </c>
      <c r="J247" s="164"/>
      <c r="K247" s="164"/>
      <c r="L247" s="164"/>
      <c r="M247" s="164"/>
      <c r="N247" s="278">
        <f t="shared" si="30"/>
        <v>0</v>
      </c>
      <c r="O247" s="278">
        <f t="shared" si="27"/>
        <v>0</v>
      </c>
      <c r="P247" s="284"/>
      <c r="Q247" s="280">
        <f t="shared" si="31"/>
        <v>0</v>
      </c>
      <c r="R247" s="164"/>
      <c r="S247" s="164"/>
      <c r="T247" s="281">
        <f t="shared" si="34"/>
        <v>0</v>
      </c>
      <c r="U247" s="281">
        <f t="shared" si="35"/>
        <v>0</v>
      </c>
      <c r="V247" s="155">
        <f t="shared" si="32"/>
        <v>0</v>
      </c>
      <c r="W247" s="282"/>
      <c r="X247" s="282"/>
      <c r="Y247" s="282"/>
      <c r="Z247" s="282"/>
      <c r="AA247" s="282"/>
      <c r="AB247" s="282"/>
      <c r="AC247" s="282"/>
    </row>
    <row r="248" spans="2:29" x14ac:dyDescent="0.35">
      <c r="B248" s="283" t="s">
        <v>367</v>
      </c>
      <c r="C248" s="164"/>
      <c r="D248" s="164"/>
      <c r="E248" s="164"/>
      <c r="F248" s="155">
        <f t="shared" si="36"/>
        <v>0</v>
      </c>
      <c r="G248" s="164"/>
      <c r="H248" s="155" t="str">
        <f t="shared" si="28"/>
        <v/>
      </c>
      <c r="I248" s="277">
        <f t="shared" si="29"/>
        <v>0</v>
      </c>
      <c r="J248" s="164"/>
      <c r="K248" s="164"/>
      <c r="L248" s="164"/>
      <c r="M248" s="164"/>
      <c r="N248" s="278">
        <f t="shared" si="30"/>
        <v>0</v>
      </c>
      <c r="O248" s="278">
        <f t="shared" si="27"/>
        <v>0</v>
      </c>
      <c r="P248" s="284"/>
      <c r="Q248" s="280">
        <f t="shared" si="31"/>
        <v>0</v>
      </c>
      <c r="R248" s="164"/>
      <c r="S248" s="164"/>
      <c r="T248" s="281">
        <f t="shared" si="34"/>
        <v>0</v>
      </c>
      <c r="U248" s="281">
        <f t="shared" si="35"/>
        <v>0</v>
      </c>
      <c r="V248" s="155">
        <f t="shared" si="32"/>
        <v>0</v>
      </c>
      <c r="W248" s="282"/>
      <c r="X248" s="282"/>
      <c r="Y248" s="282"/>
      <c r="Z248" s="282"/>
      <c r="AA248" s="282"/>
      <c r="AB248" s="282"/>
      <c r="AC248" s="282"/>
    </row>
    <row r="249" spans="2:29" x14ac:dyDescent="0.35">
      <c r="B249" s="283" t="s">
        <v>368</v>
      </c>
      <c r="C249" s="164"/>
      <c r="D249" s="164"/>
      <c r="E249" s="164"/>
      <c r="F249" s="155">
        <f t="shared" si="36"/>
        <v>0</v>
      </c>
      <c r="G249" s="164"/>
      <c r="H249" s="155" t="str">
        <f t="shared" si="28"/>
        <v/>
      </c>
      <c r="I249" s="277">
        <f t="shared" si="29"/>
        <v>0</v>
      </c>
      <c r="J249" s="164"/>
      <c r="K249" s="164"/>
      <c r="L249" s="164"/>
      <c r="M249" s="164"/>
      <c r="N249" s="278">
        <f t="shared" si="30"/>
        <v>0</v>
      </c>
      <c r="O249" s="278">
        <f t="shared" si="27"/>
        <v>0</v>
      </c>
      <c r="P249" s="284"/>
      <c r="Q249" s="280">
        <f t="shared" si="31"/>
        <v>0</v>
      </c>
      <c r="R249" s="164"/>
      <c r="S249" s="164"/>
      <c r="T249" s="281">
        <f t="shared" si="34"/>
        <v>0</v>
      </c>
      <c r="U249" s="281">
        <f t="shared" si="35"/>
        <v>0</v>
      </c>
      <c r="V249" s="155">
        <f t="shared" si="32"/>
        <v>0</v>
      </c>
      <c r="W249" s="282"/>
      <c r="X249" s="282"/>
      <c r="Y249" s="282"/>
      <c r="Z249" s="282"/>
      <c r="AA249" s="282"/>
      <c r="AB249" s="282"/>
      <c r="AC249" s="282"/>
    </row>
    <row r="250" spans="2:29" x14ac:dyDescent="0.35">
      <c r="B250" s="283" t="s">
        <v>369</v>
      </c>
      <c r="C250" s="164"/>
      <c r="D250" s="164"/>
      <c r="E250" s="164"/>
      <c r="F250" s="155">
        <f t="shared" si="36"/>
        <v>0</v>
      </c>
      <c r="G250" s="164"/>
      <c r="H250" s="155" t="str">
        <f t="shared" si="28"/>
        <v/>
      </c>
      <c r="I250" s="277">
        <f t="shared" si="29"/>
        <v>0</v>
      </c>
      <c r="J250" s="164"/>
      <c r="K250" s="164"/>
      <c r="L250" s="164"/>
      <c r="M250" s="164"/>
      <c r="N250" s="278">
        <f t="shared" si="30"/>
        <v>0</v>
      </c>
      <c r="O250" s="278">
        <f t="shared" si="27"/>
        <v>0</v>
      </c>
      <c r="P250" s="284"/>
      <c r="Q250" s="280">
        <f t="shared" si="31"/>
        <v>0</v>
      </c>
      <c r="R250" s="164"/>
      <c r="S250" s="164"/>
      <c r="T250" s="281">
        <f t="shared" si="34"/>
        <v>0</v>
      </c>
      <c r="U250" s="281">
        <f t="shared" si="35"/>
        <v>0</v>
      </c>
      <c r="V250" s="155">
        <f t="shared" si="32"/>
        <v>0</v>
      </c>
      <c r="W250" s="282"/>
      <c r="X250" s="282"/>
      <c r="Y250" s="282"/>
      <c r="Z250" s="282"/>
      <c r="AA250" s="282"/>
      <c r="AB250" s="282"/>
      <c r="AC250" s="282"/>
    </row>
    <row r="251" spans="2:29" x14ac:dyDescent="0.35">
      <c r="B251" s="283" t="s">
        <v>370</v>
      </c>
      <c r="C251" s="164"/>
      <c r="D251" s="164"/>
      <c r="E251" s="164"/>
      <c r="F251" s="155">
        <f t="shared" si="36"/>
        <v>0</v>
      </c>
      <c r="G251" s="164"/>
      <c r="H251" s="155" t="str">
        <f t="shared" si="28"/>
        <v/>
      </c>
      <c r="I251" s="277">
        <f t="shared" si="29"/>
        <v>0</v>
      </c>
      <c r="J251" s="164"/>
      <c r="K251" s="164"/>
      <c r="L251" s="164"/>
      <c r="M251" s="164"/>
      <c r="N251" s="278">
        <f t="shared" si="30"/>
        <v>0</v>
      </c>
      <c r="O251" s="278">
        <f t="shared" si="27"/>
        <v>0</v>
      </c>
      <c r="P251" s="284"/>
      <c r="Q251" s="280">
        <f t="shared" si="31"/>
        <v>0</v>
      </c>
      <c r="R251" s="164"/>
      <c r="S251" s="164"/>
      <c r="T251" s="281">
        <f t="shared" si="34"/>
        <v>0</v>
      </c>
      <c r="U251" s="281">
        <f t="shared" si="35"/>
        <v>0</v>
      </c>
      <c r="V251" s="155">
        <f t="shared" si="32"/>
        <v>0</v>
      </c>
      <c r="W251" s="282"/>
      <c r="X251" s="282"/>
      <c r="Y251" s="282"/>
      <c r="Z251" s="282"/>
      <c r="AA251" s="282"/>
      <c r="AB251" s="282"/>
      <c r="AC251" s="282"/>
    </row>
    <row r="252" spans="2:29" x14ac:dyDescent="0.35">
      <c r="B252" s="283" t="s">
        <v>371</v>
      </c>
      <c r="C252" s="164"/>
      <c r="D252" s="164"/>
      <c r="E252" s="164"/>
      <c r="F252" s="155">
        <f t="shared" si="36"/>
        <v>0</v>
      </c>
      <c r="G252" s="164"/>
      <c r="H252" s="155" t="str">
        <f t="shared" si="28"/>
        <v/>
      </c>
      <c r="I252" s="277">
        <f t="shared" si="29"/>
        <v>0</v>
      </c>
      <c r="J252" s="164"/>
      <c r="K252" s="164"/>
      <c r="L252" s="164"/>
      <c r="M252" s="164"/>
      <c r="N252" s="278">
        <f t="shared" si="30"/>
        <v>0</v>
      </c>
      <c r="O252" s="278">
        <f t="shared" si="27"/>
        <v>0</v>
      </c>
      <c r="P252" s="284"/>
      <c r="Q252" s="280">
        <f t="shared" si="31"/>
        <v>0</v>
      </c>
      <c r="R252" s="164"/>
      <c r="S252" s="164"/>
      <c r="T252" s="281">
        <f t="shared" si="34"/>
        <v>0</v>
      </c>
      <c r="U252" s="281">
        <f t="shared" si="35"/>
        <v>0</v>
      </c>
      <c r="V252" s="155">
        <f t="shared" si="32"/>
        <v>0</v>
      </c>
      <c r="W252" s="282"/>
      <c r="X252" s="282"/>
      <c r="Y252" s="282"/>
      <c r="Z252" s="282"/>
      <c r="AA252" s="282"/>
      <c r="AB252" s="282"/>
      <c r="AC252" s="282"/>
    </row>
    <row r="253" spans="2:29" x14ac:dyDescent="0.35">
      <c r="B253" s="283" t="s">
        <v>372</v>
      </c>
      <c r="C253" s="164"/>
      <c r="D253" s="164"/>
      <c r="E253" s="164"/>
      <c r="F253" s="155">
        <f t="shared" si="36"/>
        <v>0</v>
      </c>
      <c r="G253" s="164"/>
      <c r="H253" s="155" t="str">
        <f t="shared" si="28"/>
        <v/>
      </c>
      <c r="I253" s="277">
        <f t="shared" si="29"/>
        <v>0</v>
      </c>
      <c r="J253" s="164"/>
      <c r="K253" s="164"/>
      <c r="L253" s="164"/>
      <c r="M253" s="164"/>
      <c r="N253" s="278">
        <f t="shared" si="30"/>
        <v>0</v>
      </c>
      <c r="O253" s="278">
        <f t="shared" si="27"/>
        <v>0</v>
      </c>
      <c r="P253" s="284"/>
      <c r="Q253" s="280">
        <f t="shared" si="31"/>
        <v>0</v>
      </c>
      <c r="R253" s="164"/>
      <c r="S253" s="164"/>
      <c r="T253" s="281">
        <f t="shared" si="34"/>
        <v>0</v>
      </c>
      <c r="U253" s="281">
        <f t="shared" si="35"/>
        <v>0</v>
      </c>
      <c r="V253" s="155">
        <f t="shared" si="32"/>
        <v>0</v>
      </c>
      <c r="W253" s="282"/>
      <c r="X253" s="282"/>
      <c r="Y253" s="282"/>
      <c r="Z253" s="282"/>
      <c r="AA253" s="282"/>
      <c r="AB253" s="282"/>
      <c r="AC253" s="282"/>
    </row>
    <row r="254" spans="2:29" x14ac:dyDescent="0.35">
      <c r="B254" s="283" t="s">
        <v>373</v>
      </c>
      <c r="C254" s="164"/>
      <c r="D254" s="164"/>
      <c r="E254" s="164"/>
      <c r="F254" s="155">
        <f t="shared" si="36"/>
        <v>0</v>
      </c>
      <c r="G254" s="164"/>
      <c r="H254" s="155" t="str">
        <f t="shared" si="28"/>
        <v/>
      </c>
      <c r="I254" s="277">
        <f t="shared" si="29"/>
        <v>0</v>
      </c>
      <c r="J254" s="164"/>
      <c r="K254" s="164"/>
      <c r="L254" s="164"/>
      <c r="M254" s="164"/>
      <c r="N254" s="278">
        <f t="shared" si="30"/>
        <v>0</v>
      </c>
      <c r="O254" s="278">
        <f t="shared" si="27"/>
        <v>0</v>
      </c>
      <c r="P254" s="284"/>
      <c r="Q254" s="280">
        <f t="shared" si="31"/>
        <v>0</v>
      </c>
      <c r="R254" s="164"/>
      <c r="S254" s="164"/>
      <c r="T254" s="281">
        <f t="shared" si="34"/>
        <v>0</v>
      </c>
      <c r="U254" s="281">
        <f t="shared" si="35"/>
        <v>0</v>
      </c>
      <c r="V254" s="155">
        <f t="shared" si="32"/>
        <v>0</v>
      </c>
      <c r="W254" s="282"/>
      <c r="X254" s="282"/>
      <c r="Y254" s="282"/>
      <c r="Z254" s="282"/>
      <c r="AA254" s="282"/>
      <c r="AB254" s="282"/>
      <c r="AC254" s="282"/>
    </row>
    <row r="255" spans="2:29" x14ac:dyDescent="0.35">
      <c r="B255" s="283" t="s">
        <v>374</v>
      </c>
      <c r="C255" s="164"/>
      <c r="D255" s="164"/>
      <c r="E255" s="164"/>
      <c r="F255" s="155">
        <f t="shared" si="36"/>
        <v>0</v>
      </c>
      <c r="G255" s="164"/>
      <c r="H255" s="155" t="str">
        <f t="shared" si="28"/>
        <v/>
      </c>
      <c r="I255" s="277">
        <f t="shared" si="29"/>
        <v>0</v>
      </c>
      <c r="J255" s="164"/>
      <c r="K255" s="164"/>
      <c r="L255" s="164"/>
      <c r="M255" s="164"/>
      <c r="N255" s="278">
        <f t="shared" si="30"/>
        <v>0</v>
      </c>
      <c r="O255" s="278">
        <f t="shared" si="27"/>
        <v>0</v>
      </c>
      <c r="P255" s="284"/>
      <c r="Q255" s="280">
        <f t="shared" si="31"/>
        <v>0</v>
      </c>
      <c r="R255" s="164"/>
      <c r="S255" s="164"/>
      <c r="T255" s="281">
        <f t="shared" si="34"/>
        <v>0</v>
      </c>
      <c r="U255" s="281">
        <f t="shared" si="35"/>
        <v>0</v>
      </c>
      <c r="V255" s="155">
        <f t="shared" si="32"/>
        <v>0</v>
      </c>
      <c r="W255" s="282"/>
      <c r="X255" s="282"/>
      <c r="Y255" s="282"/>
      <c r="Z255" s="282"/>
      <c r="AA255" s="282"/>
      <c r="AB255" s="282"/>
      <c r="AC255" s="282"/>
    </row>
    <row r="256" spans="2:29" x14ac:dyDescent="0.35">
      <c r="B256" s="283" t="s">
        <v>375</v>
      </c>
      <c r="C256" s="164"/>
      <c r="D256" s="164"/>
      <c r="E256" s="164"/>
      <c r="F256" s="155">
        <f t="shared" si="36"/>
        <v>0</v>
      </c>
      <c r="G256" s="164"/>
      <c r="H256" s="155" t="str">
        <f t="shared" si="28"/>
        <v/>
      </c>
      <c r="I256" s="277">
        <f t="shared" si="29"/>
        <v>0</v>
      </c>
      <c r="J256" s="164"/>
      <c r="K256" s="164"/>
      <c r="L256" s="164"/>
      <c r="M256" s="164"/>
      <c r="N256" s="278">
        <f t="shared" si="30"/>
        <v>0</v>
      </c>
      <c r="O256" s="278">
        <f t="shared" si="27"/>
        <v>0</v>
      </c>
      <c r="P256" s="284"/>
      <c r="Q256" s="280">
        <f t="shared" si="31"/>
        <v>0</v>
      </c>
      <c r="R256" s="164"/>
      <c r="S256" s="164"/>
      <c r="T256" s="281">
        <f t="shared" si="34"/>
        <v>0</v>
      </c>
      <c r="U256" s="281">
        <f t="shared" si="35"/>
        <v>0</v>
      </c>
      <c r="V256" s="155">
        <f t="shared" si="32"/>
        <v>0</v>
      </c>
      <c r="W256" s="282"/>
      <c r="X256" s="282"/>
      <c r="Y256" s="282"/>
      <c r="Z256" s="282"/>
      <c r="AA256" s="282"/>
      <c r="AB256" s="282"/>
      <c r="AC256" s="282"/>
    </row>
    <row r="257" spans="2:29" x14ac:dyDescent="0.35">
      <c r="B257" s="283" t="s">
        <v>376</v>
      </c>
      <c r="C257" s="164"/>
      <c r="D257" s="164"/>
      <c r="E257" s="164"/>
      <c r="F257" s="155">
        <f t="shared" si="36"/>
        <v>0</v>
      </c>
      <c r="G257" s="164"/>
      <c r="H257" s="155" t="str">
        <f t="shared" si="28"/>
        <v/>
      </c>
      <c r="I257" s="277">
        <f t="shared" si="29"/>
        <v>0</v>
      </c>
      <c r="J257" s="164"/>
      <c r="K257" s="164"/>
      <c r="L257" s="164"/>
      <c r="M257" s="164"/>
      <c r="N257" s="278">
        <f t="shared" si="30"/>
        <v>0</v>
      </c>
      <c r="O257" s="278">
        <f t="shared" si="27"/>
        <v>0</v>
      </c>
      <c r="P257" s="284"/>
      <c r="Q257" s="280">
        <f t="shared" si="31"/>
        <v>0</v>
      </c>
      <c r="R257" s="164"/>
      <c r="S257" s="164"/>
      <c r="T257" s="281">
        <f t="shared" si="34"/>
        <v>0</v>
      </c>
      <c r="U257" s="281">
        <f t="shared" si="35"/>
        <v>0</v>
      </c>
      <c r="V257" s="155">
        <f t="shared" si="32"/>
        <v>0</v>
      </c>
      <c r="W257" s="282"/>
      <c r="X257" s="282"/>
      <c r="Y257" s="282"/>
      <c r="Z257" s="282"/>
      <c r="AA257" s="282"/>
      <c r="AB257" s="282"/>
      <c r="AC257" s="282"/>
    </row>
    <row r="258" spans="2:29" x14ac:dyDescent="0.35">
      <c r="B258" s="283" t="s">
        <v>377</v>
      </c>
      <c r="C258" s="164"/>
      <c r="D258" s="164"/>
      <c r="E258" s="164"/>
      <c r="F258" s="155">
        <f t="shared" si="36"/>
        <v>0</v>
      </c>
      <c r="G258" s="164"/>
      <c r="H258" s="155" t="str">
        <f t="shared" si="28"/>
        <v/>
      </c>
      <c r="I258" s="277">
        <f t="shared" si="29"/>
        <v>0</v>
      </c>
      <c r="J258" s="164"/>
      <c r="K258" s="164"/>
      <c r="L258" s="164"/>
      <c r="M258" s="164"/>
      <c r="N258" s="278">
        <f t="shared" si="30"/>
        <v>0</v>
      </c>
      <c r="O258" s="278">
        <f t="shared" si="27"/>
        <v>0</v>
      </c>
      <c r="P258" s="284"/>
      <c r="Q258" s="280">
        <f t="shared" si="31"/>
        <v>0</v>
      </c>
      <c r="R258" s="164"/>
      <c r="S258" s="164"/>
      <c r="T258" s="281">
        <f t="shared" si="34"/>
        <v>0</v>
      </c>
      <c r="U258" s="281">
        <f t="shared" si="35"/>
        <v>0</v>
      </c>
      <c r="V258" s="155">
        <f t="shared" si="32"/>
        <v>0</v>
      </c>
      <c r="W258" s="282"/>
      <c r="X258" s="282"/>
      <c r="Y258" s="282"/>
      <c r="Z258" s="282"/>
      <c r="AA258" s="282"/>
      <c r="AB258" s="282"/>
      <c r="AC258" s="282"/>
    </row>
    <row r="259" spans="2:29" x14ac:dyDescent="0.35">
      <c r="B259" s="283" t="s">
        <v>378</v>
      </c>
      <c r="C259" s="164"/>
      <c r="D259" s="164"/>
      <c r="E259" s="164"/>
      <c r="F259" s="155">
        <f t="shared" si="36"/>
        <v>0</v>
      </c>
      <c r="G259" s="164"/>
      <c r="H259" s="155" t="str">
        <f t="shared" si="28"/>
        <v/>
      </c>
      <c r="I259" s="277">
        <f t="shared" si="29"/>
        <v>0</v>
      </c>
      <c r="J259" s="164"/>
      <c r="K259" s="164"/>
      <c r="L259" s="164"/>
      <c r="M259" s="164"/>
      <c r="N259" s="278">
        <f t="shared" si="30"/>
        <v>0</v>
      </c>
      <c r="O259" s="278">
        <f t="shared" si="27"/>
        <v>0</v>
      </c>
      <c r="P259" s="284"/>
      <c r="Q259" s="280">
        <f t="shared" si="31"/>
        <v>0</v>
      </c>
      <c r="R259" s="164"/>
      <c r="S259" s="164"/>
      <c r="T259" s="281">
        <f t="shared" si="34"/>
        <v>0</v>
      </c>
      <c r="U259" s="281">
        <f t="shared" si="35"/>
        <v>0</v>
      </c>
      <c r="V259" s="155">
        <f t="shared" si="32"/>
        <v>0</v>
      </c>
      <c r="W259" s="282"/>
      <c r="X259" s="282"/>
      <c r="Y259" s="282"/>
      <c r="Z259" s="282"/>
      <c r="AA259" s="282"/>
      <c r="AB259" s="282"/>
      <c r="AC259" s="282"/>
    </row>
    <row r="260" spans="2:29" x14ac:dyDescent="0.35">
      <c r="B260" s="283" t="s">
        <v>379</v>
      </c>
      <c r="C260" s="164"/>
      <c r="D260" s="164"/>
      <c r="E260" s="164"/>
      <c r="F260" s="155">
        <f t="shared" si="36"/>
        <v>0</v>
      </c>
      <c r="G260" s="164"/>
      <c r="H260" s="155" t="str">
        <f t="shared" si="28"/>
        <v/>
      </c>
      <c r="I260" s="277">
        <f t="shared" si="29"/>
        <v>0</v>
      </c>
      <c r="J260" s="164"/>
      <c r="K260" s="164"/>
      <c r="L260" s="164"/>
      <c r="M260" s="164"/>
      <c r="N260" s="278">
        <f t="shared" si="30"/>
        <v>0</v>
      </c>
      <c r="O260" s="278">
        <f t="shared" si="27"/>
        <v>0</v>
      </c>
      <c r="P260" s="284"/>
      <c r="Q260" s="280">
        <f t="shared" si="31"/>
        <v>0</v>
      </c>
      <c r="R260" s="164"/>
      <c r="S260" s="164"/>
      <c r="T260" s="281">
        <f t="shared" si="34"/>
        <v>0</v>
      </c>
      <c r="U260" s="281">
        <f t="shared" si="35"/>
        <v>0</v>
      </c>
      <c r="V260" s="155">
        <f t="shared" si="32"/>
        <v>0</v>
      </c>
      <c r="W260" s="282"/>
      <c r="X260" s="282"/>
      <c r="Y260" s="282"/>
      <c r="Z260" s="282"/>
      <c r="AA260" s="282"/>
      <c r="AB260" s="282"/>
      <c r="AC260" s="282"/>
    </row>
    <row r="261" spans="2:29" x14ac:dyDescent="0.35">
      <c r="B261" s="283" t="s">
        <v>380</v>
      </c>
      <c r="C261" s="164"/>
      <c r="D261" s="164"/>
      <c r="E261" s="164"/>
      <c r="F261" s="155">
        <f t="shared" si="36"/>
        <v>0</v>
      </c>
      <c r="G261" s="164"/>
      <c r="H261" s="155" t="str">
        <f t="shared" si="28"/>
        <v/>
      </c>
      <c r="I261" s="277">
        <f t="shared" si="29"/>
        <v>0</v>
      </c>
      <c r="J261" s="164"/>
      <c r="K261" s="164"/>
      <c r="L261" s="164"/>
      <c r="M261" s="164"/>
      <c r="N261" s="278">
        <f t="shared" si="30"/>
        <v>0</v>
      </c>
      <c r="O261" s="278">
        <f t="shared" si="27"/>
        <v>0</v>
      </c>
      <c r="P261" s="284"/>
      <c r="Q261" s="280">
        <f t="shared" si="31"/>
        <v>0</v>
      </c>
      <c r="R261" s="164"/>
      <c r="S261" s="164"/>
      <c r="T261" s="281">
        <f t="shared" si="34"/>
        <v>0</v>
      </c>
      <c r="U261" s="281">
        <f t="shared" si="35"/>
        <v>0</v>
      </c>
      <c r="V261" s="155">
        <f t="shared" si="32"/>
        <v>0</v>
      </c>
      <c r="W261" s="282"/>
      <c r="X261" s="282"/>
      <c r="Y261" s="282"/>
      <c r="Z261" s="282"/>
      <c r="AA261" s="282"/>
      <c r="AB261" s="282"/>
      <c r="AC261" s="282"/>
    </row>
    <row r="262" spans="2:29" x14ac:dyDescent="0.35">
      <c r="B262" s="283" t="s">
        <v>381</v>
      </c>
      <c r="C262" s="164"/>
      <c r="D262" s="164"/>
      <c r="E262" s="164"/>
      <c r="F262" s="155">
        <f t="shared" si="36"/>
        <v>0</v>
      </c>
      <c r="G262" s="164"/>
      <c r="H262" s="155" t="str">
        <f t="shared" si="28"/>
        <v/>
      </c>
      <c r="I262" s="277">
        <f t="shared" si="29"/>
        <v>0</v>
      </c>
      <c r="J262" s="164"/>
      <c r="K262" s="164"/>
      <c r="L262" s="164"/>
      <c r="M262" s="164"/>
      <c r="N262" s="278">
        <f t="shared" si="30"/>
        <v>0</v>
      </c>
      <c r="O262" s="278">
        <f t="shared" ref="O262:O325" si="37">+IF(M262="",0,VLOOKUP(L262&amp;M262,$B$360:$I$369,6,FALSE))</f>
        <v>0</v>
      </c>
      <c r="P262" s="284"/>
      <c r="Q262" s="280">
        <f t="shared" si="31"/>
        <v>0</v>
      </c>
      <c r="R262" s="164"/>
      <c r="S262" s="164"/>
      <c r="T262" s="281">
        <f t="shared" si="34"/>
        <v>0</v>
      </c>
      <c r="U262" s="281">
        <f t="shared" si="35"/>
        <v>0</v>
      </c>
      <c r="V262" s="155">
        <f t="shared" si="32"/>
        <v>0</v>
      </c>
      <c r="W262" s="282"/>
      <c r="X262" s="282"/>
      <c r="Y262" s="282"/>
      <c r="Z262" s="282"/>
      <c r="AA262" s="282"/>
      <c r="AB262" s="282"/>
      <c r="AC262" s="282"/>
    </row>
    <row r="263" spans="2:29" x14ac:dyDescent="0.35">
      <c r="B263" s="283" t="s">
        <v>382</v>
      </c>
      <c r="C263" s="164"/>
      <c r="D263" s="164"/>
      <c r="E263" s="164"/>
      <c r="F263" s="155">
        <f t="shared" si="36"/>
        <v>0</v>
      </c>
      <c r="G263" s="164"/>
      <c r="H263" s="155" t="str">
        <f t="shared" ref="H263:H326" si="38">+IF(G263="","",F263/G263)</f>
        <v/>
      </c>
      <c r="I263" s="277">
        <f t="shared" ref="I263:I326" si="39">+G263*12</f>
        <v>0</v>
      </c>
      <c r="J263" s="164"/>
      <c r="K263" s="164"/>
      <c r="L263" s="164"/>
      <c r="M263" s="164"/>
      <c r="N263" s="278">
        <f t="shared" ref="N263:N326" si="40">+IF(L263="",0,VLOOKUP(L263&amp;M263,$B$360:$I$369,5,FALSE))</f>
        <v>0</v>
      </c>
      <c r="O263" s="278">
        <f t="shared" si="37"/>
        <v>0</v>
      </c>
      <c r="P263" s="284"/>
      <c r="Q263" s="280">
        <f t="shared" ref="Q263:Q326" si="41">+P263*N263+(1-P263)*O263</f>
        <v>0</v>
      </c>
      <c r="R263" s="164"/>
      <c r="S263" s="164"/>
      <c r="T263" s="281">
        <f t="shared" si="34"/>
        <v>0</v>
      </c>
      <c r="U263" s="281">
        <f t="shared" si="35"/>
        <v>0</v>
      </c>
      <c r="V263" s="155">
        <f t="shared" ref="V263:V326" si="42">+Q263*U263/1000000</f>
        <v>0</v>
      </c>
      <c r="W263" s="282"/>
      <c r="X263" s="282"/>
      <c r="Y263" s="282"/>
      <c r="Z263" s="282"/>
      <c r="AA263" s="282"/>
      <c r="AB263" s="282"/>
      <c r="AC263" s="282"/>
    </row>
    <row r="264" spans="2:29" x14ac:dyDescent="0.35">
      <c r="B264" s="283" t="s">
        <v>383</v>
      </c>
      <c r="C264" s="164"/>
      <c r="D264" s="164"/>
      <c r="E264" s="164"/>
      <c r="F264" s="155">
        <f t="shared" si="36"/>
        <v>0</v>
      </c>
      <c r="G264" s="164"/>
      <c r="H264" s="155" t="str">
        <f t="shared" si="38"/>
        <v/>
      </c>
      <c r="I264" s="277">
        <f t="shared" si="39"/>
        <v>0</v>
      </c>
      <c r="J264" s="164"/>
      <c r="K264" s="164"/>
      <c r="L264" s="164"/>
      <c r="M264" s="164"/>
      <c r="N264" s="278">
        <f t="shared" si="40"/>
        <v>0</v>
      </c>
      <c r="O264" s="278">
        <f t="shared" si="37"/>
        <v>0</v>
      </c>
      <c r="P264" s="284"/>
      <c r="Q264" s="280">
        <f t="shared" si="41"/>
        <v>0</v>
      </c>
      <c r="R264" s="164"/>
      <c r="S264" s="164"/>
      <c r="T264" s="281">
        <f t="shared" ref="T264:T327" si="43">+R264*2</f>
        <v>0</v>
      </c>
      <c r="U264" s="281">
        <f t="shared" ref="U264:U327" si="44">+T264*I264</f>
        <v>0</v>
      </c>
      <c r="V264" s="155">
        <f t="shared" si="42"/>
        <v>0</v>
      </c>
      <c r="W264" s="282"/>
      <c r="X264" s="282"/>
      <c r="Y264" s="282"/>
      <c r="Z264" s="282"/>
      <c r="AA264" s="282"/>
      <c r="AB264" s="282"/>
      <c r="AC264" s="282"/>
    </row>
    <row r="265" spans="2:29" x14ac:dyDescent="0.35">
      <c r="B265" s="283" t="s">
        <v>384</v>
      </c>
      <c r="C265" s="164"/>
      <c r="D265" s="164"/>
      <c r="E265" s="164"/>
      <c r="F265" s="155">
        <f t="shared" si="36"/>
        <v>0</v>
      </c>
      <c r="G265" s="164"/>
      <c r="H265" s="155" t="str">
        <f t="shared" si="38"/>
        <v/>
      </c>
      <c r="I265" s="277">
        <f t="shared" si="39"/>
        <v>0</v>
      </c>
      <c r="J265" s="164"/>
      <c r="K265" s="164"/>
      <c r="L265" s="164"/>
      <c r="M265" s="164"/>
      <c r="N265" s="278">
        <f t="shared" si="40"/>
        <v>0</v>
      </c>
      <c r="O265" s="278">
        <f t="shared" si="37"/>
        <v>0</v>
      </c>
      <c r="P265" s="284"/>
      <c r="Q265" s="280">
        <f t="shared" si="41"/>
        <v>0</v>
      </c>
      <c r="R265" s="164"/>
      <c r="S265" s="164"/>
      <c r="T265" s="281">
        <f t="shared" si="43"/>
        <v>0</v>
      </c>
      <c r="U265" s="281">
        <f t="shared" si="44"/>
        <v>0</v>
      </c>
      <c r="V265" s="155">
        <f t="shared" si="42"/>
        <v>0</v>
      </c>
      <c r="W265" s="282"/>
      <c r="X265" s="282"/>
      <c r="Y265" s="282"/>
      <c r="Z265" s="282"/>
      <c r="AA265" s="282"/>
      <c r="AB265" s="282"/>
      <c r="AC265" s="282"/>
    </row>
    <row r="266" spans="2:29" x14ac:dyDescent="0.35">
      <c r="B266" s="283" t="s">
        <v>385</v>
      </c>
      <c r="C266" s="164"/>
      <c r="D266" s="164"/>
      <c r="E266" s="164"/>
      <c r="F266" s="155">
        <f t="shared" si="36"/>
        <v>0</v>
      </c>
      <c r="G266" s="164"/>
      <c r="H266" s="155" t="str">
        <f t="shared" si="38"/>
        <v/>
      </c>
      <c r="I266" s="277">
        <f t="shared" si="39"/>
        <v>0</v>
      </c>
      <c r="J266" s="164"/>
      <c r="K266" s="164"/>
      <c r="L266" s="164"/>
      <c r="M266" s="164"/>
      <c r="N266" s="278">
        <f t="shared" si="40"/>
        <v>0</v>
      </c>
      <c r="O266" s="278">
        <f t="shared" si="37"/>
        <v>0</v>
      </c>
      <c r="P266" s="284"/>
      <c r="Q266" s="280">
        <f t="shared" si="41"/>
        <v>0</v>
      </c>
      <c r="R266" s="164"/>
      <c r="S266" s="164"/>
      <c r="T266" s="281">
        <f t="shared" si="43"/>
        <v>0</v>
      </c>
      <c r="U266" s="281">
        <f t="shared" si="44"/>
        <v>0</v>
      </c>
      <c r="V266" s="155">
        <f t="shared" si="42"/>
        <v>0</v>
      </c>
      <c r="W266" s="282"/>
      <c r="X266" s="282"/>
      <c r="Y266" s="282"/>
      <c r="Z266" s="282"/>
      <c r="AA266" s="282"/>
      <c r="AB266" s="282"/>
      <c r="AC266" s="282"/>
    </row>
    <row r="267" spans="2:29" x14ac:dyDescent="0.35">
      <c r="B267" s="283" t="s">
        <v>386</v>
      </c>
      <c r="C267" s="164"/>
      <c r="D267" s="164"/>
      <c r="E267" s="164"/>
      <c r="F267" s="155">
        <f t="shared" si="36"/>
        <v>0</v>
      </c>
      <c r="G267" s="164"/>
      <c r="H267" s="155" t="str">
        <f t="shared" si="38"/>
        <v/>
      </c>
      <c r="I267" s="277">
        <f t="shared" si="39"/>
        <v>0</v>
      </c>
      <c r="J267" s="164"/>
      <c r="K267" s="164"/>
      <c r="L267" s="164"/>
      <c r="M267" s="164"/>
      <c r="N267" s="278">
        <f t="shared" si="40"/>
        <v>0</v>
      </c>
      <c r="O267" s="278">
        <f t="shared" si="37"/>
        <v>0</v>
      </c>
      <c r="P267" s="284"/>
      <c r="Q267" s="280">
        <f t="shared" si="41"/>
        <v>0</v>
      </c>
      <c r="R267" s="164"/>
      <c r="S267" s="164"/>
      <c r="T267" s="281">
        <f t="shared" si="43"/>
        <v>0</v>
      </c>
      <c r="U267" s="281">
        <f t="shared" si="44"/>
        <v>0</v>
      </c>
      <c r="V267" s="155">
        <f t="shared" si="42"/>
        <v>0</v>
      </c>
      <c r="W267" s="282"/>
      <c r="X267" s="282"/>
      <c r="Y267" s="282"/>
      <c r="Z267" s="282"/>
      <c r="AA267" s="282"/>
      <c r="AB267" s="282"/>
      <c r="AC267" s="282"/>
    </row>
    <row r="268" spans="2:29" x14ac:dyDescent="0.35">
      <c r="B268" s="283" t="s">
        <v>387</v>
      </c>
      <c r="C268" s="164"/>
      <c r="D268" s="164"/>
      <c r="E268" s="164"/>
      <c r="F268" s="155">
        <f t="shared" si="36"/>
        <v>0</v>
      </c>
      <c r="G268" s="164"/>
      <c r="H268" s="155" t="str">
        <f t="shared" si="38"/>
        <v/>
      </c>
      <c r="I268" s="277">
        <f t="shared" si="39"/>
        <v>0</v>
      </c>
      <c r="J268" s="164"/>
      <c r="K268" s="164"/>
      <c r="L268" s="164"/>
      <c r="M268" s="164"/>
      <c r="N268" s="278">
        <f t="shared" si="40"/>
        <v>0</v>
      </c>
      <c r="O268" s="278">
        <f t="shared" si="37"/>
        <v>0</v>
      </c>
      <c r="P268" s="284"/>
      <c r="Q268" s="280">
        <f t="shared" si="41"/>
        <v>0</v>
      </c>
      <c r="R268" s="164"/>
      <c r="S268" s="164"/>
      <c r="T268" s="281">
        <f t="shared" si="43"/>
        <v>0</v>
      </c>
      <c r="U268" s="281">
        <f t="shared" si="44"/>
        <v>0</v>
      </c>
      <c r="V268" s="155">
        <f t="shared" si="42"/>
        <v>0</v>
      </c>
      <c r="W268" s="282"/>
      <c r="X268" s="282"/>
      <c r="Y268" s="282"/>
      <c r="Z268" s="282"/>
      <c r="AA268" s="282"/>
      <c r="AB268" s="282"/>
      <c r="AC268" s="282"/>
    </row>
    <row r="269" spans="2:29" x14ac:dyDescent="0.35">
      <c r="B269" s="283" t="s">
        <v>388</v>
      </c>
      <c r="C269" s="164"/>
      <c r="D269" s="164"/>
      <c r="E269" s="164"/>
      <c r="F269" s="155">
        <f t="shared" si="36"/>
        <v>0</v>
      </c>
      <c r="G269" s="164"/>
      <c r="H269" s="155" t="str">
        <f t="shared" si="38"/>
        <v/>
      </c>
      <c r="I269" s="277">
        <f t="shared" si="39"/>
        <v>0</v>
      </c>
      <c r="J269" s="164"/>
      <c r="K269" s="164"/>
      <c r="L269" s="164"/>
      <c r="M269" s="164"/>
      <c r="N269" s="278">
        <f t="shared" si="40"/>
        <v>0</v>
      </c>
      <c r="O269" s="278">
        <f t="shared" si="37"/>
        <v>0</v>
      </c>
      <c r="P269" s="284"/>
      <c r="Q269" s="280">
        <f t="shared" si="41"/>
        <v>0</v>
      </c>
      <c r="R269" s="164"/>
      <c r="S269" s="164"/>
      <c r="T269" s="281">
        <f t="shared" si="43"/>
        <v>0</v>
      </c>
      <c r="U269" s="281">
        <f t="shared" si="44"/>
        <v>0</v>
      </c>
      <c r="V269" s="155">
        <f t="shared" si="42"/>
        <v>0</v>
      </c>
      <c r="W269" s="282"/>
      <c r="X269" s="282"/>
      <c r="Y269" s="282"/>
      <c r="Z269" s="282"/>
      <c r="AA269" s="282"/>
      <c r="AB269" s="282"/>
      <c r="AC269" s="282"/>
    </row>
    <row r="270" spans="2:29" x14ac:dyDescent="0.35">
      <c r="B270" s="283" t="s">
        <v>389</v>
      </c>
      <c r="C270" s="164"/>
      <c r="D270" s="164"/>
      <c r="E270" s="164"/>
      <c r="F270" s="155">
        <f t="shared" si="36"/>
        <v>0</v>
      </c>
      <c r="G270" s="164"/>
      <c r="H270" s="155" t="str">
        <f t="shared" si="38"/>
        <v/>
      </c>
      <c r="I270" s="277">
        <f t="shared" si="39"/>
        <v>0</v>
      </c>
      <c r="J270" s="164"/>
      <c r="K270" s="164"/>
      <c r="L270" s="164"/>
      <c r="M270" s="164"/>
      <c r="N270" s="278">
        <f t="shared" si="40"/>
        <v>0</v>
      </c>
      <c r="O270" s="278">
        <f t="shared" si="37"/>
        <v>0</v>
      </c>
      <c r="P270" s="284"/>
      <c r="Q270" s="280">
        <f t="shared" si="41"/>
        <v>0</v>
      </c>
      <c r="R270" s="164"/>
      <c r="S270" s="164"/>
      <c r="T270" s="281">
        <f t="shared" si="43"/>
        <v>0</v>
      </c>
      <c r="U270" s="281">
        <f t="shared" si="44"/>
        <v>0</v>
      </c>
      <c r="V270" s="155">
        <f t="shared" si="42"/>
        <v>0</v>
      </c>
      <c r="W270" s="282"/>
      <c r="X270" s="282"/>
      <c r="Y270" s="282"/>
      <c r="Z270" s="282"/>
      <c r="AA270" s="282"/>
      <c r="AB270" s="282"/>
      <c r="AC270" s="282"/>
    </row>
    <row r="271" spans="2:29" x14ac:dyDescent="0.35">
      <c r="B271" s="283" t="s">
        <v>390</v>
      </c>
      <c r="C271" s="164"/>
      <c r="D271" s="164"/>
      <c r="E271" s="164"/>
      <c r="F271" s="155">
        <f t="shared" si="36"/>
        <v>0</v>
      </c>
      <c r="G271" s="164"/>
      <c r="H271" s="155" t="str">
        <f t="shared" si="38"/>
        <v/>
      </c>
      <c r="I271" s="277">
        <f t="shared" si="39"/>
        <v>0</v>
      </c>
      <c r="J271" s="164"/>
      <c r="K271" s="164"/>
      <c r="L271" s="164"/>
      <c r="M271" s="164"/>
      <c r="N271" s="278">
        <f t="shared" si="40"/>
        <v>0</v>
      </c>
      <c r="O271" s="278">
        <f t="shared" si="37"/>
        <v>0</v>
      </c>
      <c r="P271" s="284"/>
      <c r="Q271" s="280">
        <f t="shared" si="41"/>
        <v>0</v>
      </c>
      <c r="R271" s="164"/>
      <c r="S271" s="164"/>
      <c r="T271" s="281">
        <f t="shared" si="43"/>
        <v>0</v>
      </c>
      <c r="U271" s="281">
        <f t="shared" si="44"/>
        <v>0</v>
      </c>
      <c r="V271" s="155">
        <f t="shared" si="42"/>
        <v>0</v>
      </c>
      <c r="W271" s="282"/>
      <c r="X271" s="282"/>
      <c r="Y271" s="282"/>
      <c r="Z271" s="282"/>
      <c r="AA271" s="282"/>
      <c r="AB271" s="282"/>
      <c r="AC271" s="282"/>
    </row>
    <row r="272" spans="2:29" x14ac:dyDescent="0.35">
      <c r="B272" s="283" t="s">
        <v>391</v>
      </c>
      <c r="C272" s="164"/>
      <c r="D272" s="164"/>
      <c r="E272" s="164"/>
      <c r="F272" s="155">
        <f t="shared" si="36"/>
        <v>0</v>
      </c>
      <c r="G272" s="164"/>
      <c r="H272" s="155" t="str">
        <f t="shared" si="38"/>
        <v/>
      </c>
      <c r="I272" s="277">
        <f t="shared" si="39"/>
        <v>0</v>
      </c>
      <c r="J272" s="164"/>
      <c r="K272" s="164"/>
      <c r="L272" s="164"/>
      <c r="M272" s="164"/>
      <c r="N272" s="278">
        <f t="shared" si="40"/>
        <v>0</v>
      </c>
      <c r="O272" s="278">
        <f t="shared" si="37"/>
        <v>0</v>
      </c>
      <c r="P272" s="284"/>
      <c r="Q272" s="280">
        <f t="shared" si="41"/>
        <v>0</v>
      </c>
      <c r="R272" s="164"/>
      <c r="S272" s="164"/>
      <c r="T272" s="281">
        <f t="shared" si="43"/>
        <v>0</v>
      </c>
      <c r="U272" s="281">
        <f t="shared" si="44"/>
        <v>0</v>
      </c>
      <c r="V272" s="155">
        <f t="shared" si="42"/>
        <v>0</v>
      </c>
      <c r="W272" s="282"/>
      <c r="X272" s="282"/>
      <c r="Y272" s="282"/>
      <c r="Z272" s="282"/>
      <c r="AA272" s="282"/>
      <c r="AB272" s="282"/>
      <c r="AC272" s="282"/>
    </row>
    <row r="273" spans="2:29" x14ac:dyDescent="0.35">
      <c r="B273" s="283" t="s">
        <v>392</v>
      </c>
      <c r="C273" s="164"/>
      <c r="D273" s="164"/>
      <c r="E273" s="164"/>
      <c r="F273" s="155">
        <f t="shared" si="36"/>
        <v>0</v>
      </c>
      <c r="G273" s="164"/>
      <c r="H273" s="155" t="str">
        <f t="shared" si="38"/>
        <v/>
      </c>
      <c r="I273" s="277">
        <f t="shared" si="39"/>
        <v>0</v>
      </c>
      <c r="J273" s="164"/>
      <c r="K273" s="164"/>
      <c r="L273" s="164"/>
      <c r="M273" s="164"/>
      <c r="N273" s="278">
        <f t="shared" si="40"/>
        <v>0</v>
      </c>
      <c r="O273" s="278">
        <f t="shared" si="37"/>
        <v>0</v>
      </c>
      <c r="P273" s="284"/>
      <c r="Q273" s="280">
        <f t="shared" si="41"/>
        <v>0</v>
      </c>
      <c r="R273" s="164"/>
      <c r="S273" s="164"/>
      <c r="T273" s="281">
        <f t="shared" si="43"/>
        <v>0</v>
      </c>
      <c r="U273" s="281">
        <f t="shared" si="44"/>
        <v>0</v>
      </c>
      <c r="V273" s="155">
        <f t="shared" si="42"/>
        <v>0</v>
      </c>
      <c r="W273" s="282"/>
      <c r="X273" s="282"/>
      <c r="Y273" s="282"/>
      <c r="Z273" s="282"/>
      <c r="AA273" s="282"/>
      <c r="AB273" s="282"/>
      <c r="AC273" s="282"/>
    </row>
    <row r="274" spans="2:29" x14ac:dyDescent="0.35">
      <c r="B274" s="283" t="s">
        <v>393</v>
      </c>
      <c r="C274" s="164"/>
      <c r="D274" s="164"/>
      <c r="E274" s="164"/>
      <c r="F274" s="155">
        <f t="shared" si="36"/>
        <v>0</v>
      </c>
      <c r="G274" s="164"/>
      <c r="H274" s="155" t="str">
        <f t="shared" si="38"/>
        <v/>
      </c>
      <c r="I274" s="277">
        <f t="shared" si="39"/>
        <v>0</v>
      </c>
      <c r="J274" s="164"/>
      <c r="K274" s="164"/>
      <c r="L274" s="164"/>
      <c r="M274" s="164"/>
      <c r="N274" s="278">
        <f t="shared" si="40"/>
        <v>0</v>
      </c>
      <c r="O274" s="278">
        <f t="shared" si="37"/>
        <v>0</v>
      </c>
      <c r="P274" s="284"/>
      <c r="Q274" s="280">
        <f t="shared" si="41"/>
        <v>0</v>
      </c>
      <c r="R274" s="164"/>
      <c r="S274" s="164"/>
      <c r="T274" s="281">
        <f t="shared" si="43"/>
        <v>0</v>
      </c>
      <c r="U274" s="281">
        <f t="shared" si="44"/>
        <v>0</v>
      </c>
      <c r="V274" s="155">
        <f t="shared" si="42"/>
        <v>0</v>
      </c>
      <c r="W274" s="282"/>
      <c r="X274" s="282"/>
      <c r="Y274" s="282"/>
      <c r="Z274" s="282"/>
      <c r="AA274" s="282"/>
      <c r="AB274" s="282"/>
      <c r="AC274" s="282"/>
    </row>
    <row r="275" spans="2:29" x14ac:dyDescent="0.35">
      <c r="B275" s="283" t="s">
        <v>394</v>
      </c>
      <c r="C275" s="164"/>
      <c r="D275" s="164"/>
      <c r="E275" s="164"/>
      <c r="F275" s="155">
        <f t="shared" si="36"/>
        <v>0</v>
      </c>
      <c r="G275" s="164"/>
      <c r="H275" s="155" t="str">
        <f t="shared" si="38"/>
        <v/>
      </c>
      <c r="I275" s="277">
        <f t="shared" si="39"/>
        <v>0</v>
      </c>
      <c r="J275" s="164"/>
      <c r="K275" s="164"/>
      <c r="L275" s="164"/>
      <c r="M275" s="164"/>
      <c r="N275" s="278">
        <f t="shared" si="40"/>
        <v>0</v>
      </c>
      <c r="O275" s="278">
        <f t="shared" si="37"/>
        <v>0</v>
      </c>
      <c r="P275" s="284"/>
      <c r="Q275" s="280">
        <f t="shared" si="41"/>
        <v>0</v>
      </c>
      <c r="R275" s="164"/>
      <c r="S275" s="164"/>
      <c r="T275" s="281">
        <f t="shared" si="43"/>
        <v>0</v>
      </c>
      <c r="U275" s="281">
        <f t="shared" si="44"/>
        <v>0</v>
      </c>
      <c r="V275" s="155">
        <f t="shared" si="42"/>
        <v>0</v>
      </c>
      <c r="W275" s="282"/>
      <c r="X275" s="282"/>
      <c r="Y275" s="282"/>
      <c r="Z275" s="282"/>
      <c r="AA275" s="282"/>
      <c r="AB275" s="282"/>
      <c r="AC275" s="282"/>
    </row>
    <row r="276" spans="2:29" x14ac:dyDescent="0.35">
      <c r="B276" s="283" t="s">
        <v>395</v>
      </c>
      <c r="C276" s="164"/>
      <c r="D276" s="164"/>
      <c r="E276" s="164"/>
      <c r="F276" s="155">
        <f t="shared" si="36"/>
        <v>0</v>
      </c>
      <c r="G276" s="164"/>
      <c r="H276" s="155" t="str">
        <f t="shared" si="38"/>
        <v/>
      </c>
      <c r="I276" s="277">
        <f t="shared" si="39"/>
        <v>0</v>
      </c>
      <c r="J276" s="164"/>
      <c r="K276" s="164"/>
      <c r="L276" s="164"/>
      <c r="M276" s="164"/>
      <c r="N276" s="278">
        <f t="shared" si="40"/>
        <v>0</v>
      </c>
      <c r="O276" s="278">
        <f t="shared" si="37"/>
        <v>0</v>
      </c>
      <c r="P276" s="284"/>
      <c r="Q276" s="280">
        <f t="shared" si="41"/>
        <v>0</v>
      </c>
      <c r="R276" s="164"/>
      <c r="S276" s="164"/>
      <c r="T276" s="281">
        <f t="shared" si="43"/>
        <v>0</v>
      </c>
      <c r="U276" s="281">
        <f t="shared" si="44"/>
        <v>0</v>
      </c>
      <c r="V276" s="155">
        <f t="shared" si="42"/>
        <v>0</v>
      </c>
      <c r="W276" s="282"/>
      <c r="X276" s="282"/>
      <c r="Y276" s="282"/>
      <c r="Z276" s="282"/>
      <c r="AA276" s="282"/>
      <c r="AB276" s="282"/>
      <c r="AC276" s="282"/>
    </row>
    <row r="277" spans="2:29" x14ac:dyDescent="0.35">
      <c r="B277" s="283" t="s">
        <v>396</v>
      </c>
      <c r="C277" s="164"/>
      <c r="D277" s="164"/>
      <c r="E277" s="164"/>
      <c r="F277" s="155">
        <f t="shared" si="36"/>
        <v>0</v>
      </c>
      <c r="G277" s="164"/>
      <c r="H277" s="155" t="str">
        <f t="shared" si="38"/>
        <v/>
      </c>
      <c r="I277" s="277">
        <f t="shared" si="39"/>
        <v>0</v>
      </c>
      <c r="J277" s="164"/>
      <c r="K277" s="164"/>
      <c r="L277" s="164"/>
      <c r="M277" s="164"/>
      <c r="N277" s="278">
        <f t="shared" si="40"/>
        <v>0</v>
      </c>
      <c r="O277" s="278">
        <f t="shared" si="37"/>
        <v>0</v>
      </c>
      <c r="P277" s="284"/>
      <c r="Q277" s="280">
        <f t="shared" si="41"/>
        <v>0</v>
      </c>
      <c r="R277" s="164"/>
      <c r="S277" s="164"/>
      <c r="T277" s="281">
        <f t="shared" si="43"/>
        <v>0</v>
      </c>
      <c r="U277" s="281">
        <f t="shared" si="44"/>
        <v>0</v>
      </c>
      <c r="V277" s="155">
        <f t="shared" si="42"/>
        <v>0</v>
      </c>
      <c r="W277" s="282"/>
      <c r="X277" s="282"/>
      <c r="Y277" s="282"/>
      <c r="Z277" s="282"/>
      <c r="AA277" s="282"/>
      <c r="AB277" s="282"/>
      <c r="AC277" s="282"/>
    </row>
    <row r="278" spans="2:29" x14ac:dyDescent="0.35">
      <c r="B278" s="283" t="s">
        <v>397</v>
      </c>
      <c r="C278" s="164"/>
      <c r="D278" s="164"/>
      <c r="E278" s="164"/>
      <c r="F278" s="155">
        <f t="shared" si="36"/>
        <v>0</v>
      </c>
      <c r="G278" s="164"/>
      <c r="H278" s="155" t="str">
        <f t="shared" si="38"/>
        <v/>
      </c>
      <c r="I278" s="277">
        <f t="shared" si="39"/>
        <v>0</v>
      </c>
      <c r="J278" s="164"/>
      <c r="K278" s="164"/>
      <c r="L278" s="164"/>
      <c r="M278" s="164"/>
      <c r="N278" s="278">
        <f t="shared" si="40"/>
        <v>0</v>
      </c>
      <c r="O278" s="278">
        <f t="shared" si="37"/>
        <v>0</v>
      </c>
      <c r="P278" s="284"/>
      <c r="Q278" s="280">
        <f t="shared" si="41"/>
        <v>0</v>
      </c>
      <c r="R278" s="164"/>
      <c r="S278" s="164"/>
      <c r="T278" s="281">
        <f t="shared" si="43"/>
        <v>0</v>
      </c>
      <c r="U278" s="281">
        <f t="shared" si="44"/>
        <v>0</v>
      </c>
      <c r="V278" s="155">
        <f t="shared" si="42"/>
        <v>0</v>
      </c>
      <c r="W278" s="282"/>
      <c r="X278" s="282"/>
      <c r="Y278" s="282"/>
      <c r="Z278" s="282"/>
      <c r="AA278" s="282"/>
      <c r="AB278" s="282"/>
      <c r="AC278" s="282"/>
    </row>
    <row r="279" spans="2:29" x14ac:dyDescent="0.35">
      <c r="B279" s="283" t="s">
        <v>398</v>
      </c>
      <c r="C279" s="164"/>
      <c r="D279" s="164"/>
      <c r="E279" s="164"/>
      <c r="F279" s="155">
        <f t="shared" si="36"/>
        <v>0</v>
      </c>
      <c r="G279" s="164"/>
      <c r="H279" s="155" t="str">
        <f t="shared" si="38"/>
        <v/>
      </c>
      <c r="I279" s="277">
        <f t="shared" si="39"/>
        <v>0</v>
      </c>
      <c r="J279" s="164"/>
      <c r="K279" s="164"/>
      <c r="L279" s="164"/>
      <c r="M279" s="164"/>
      <c r="N279" s="278">
        <f t="shared" si="40"/>
        <v>0</v>
      </c>
      <c r="O279" s="278">
        <f t="shared" si="37"/>
        <v>0</v>
      </c>
      <c r="P279" s="284"/>
      <c r="Q279" s="280">
        <f t="shared" si="41"/>
        <v>0</v>
      </c>
      <c r="R279" s="164"/>
      <c r="S279" s="164"/>
      <c r="T279" s="281">
        <f t="shared" si="43"/>
        <v>0</v>
      </c>
      <c r="U279" s="281">
        <f t="shared" si="44"/>
        <v>0</v>
      </c>
      <c r="V279" s="155">
        <f t="shared" si="42"/>
        <v>0</v>
      </c>
      <c r="W279" s="282"/>
      <c r="X279" s="282"/>
      <c r="Y279" s="282"/>
      <c r="Z279" s="282"/>
      <c r="AA279" s="282"/>
      <c r="AB279" s="282"/>
      <c r="AC279" s="282"/>
    </row>
    <row r="280" spans="2:29" x14ac:dyDescent="0.35">
      <c r="B280" s="283" t="s">
        <v>399</v>
      </c>
      <c r="C280" s="164"/>
      <c r="D280" s="164"/>
      <c r="E280" s="164"/>
      <c r="F280" s="155">
        <f t="shared" si="36"/>
        <v>0</v>
      </c>
      <c r="G280" s="164"/>
      <c r="H280" s="155" t="str">
        <f t="shared" si="38"/>
        <v/>
      </c>
      <c r="I280" s="277">
        <f t="shared" si="39"/>
        <v>0</v>
      </c>
      <c r="J280" s="164"/>
      <c r="K280" s="164"/>
      <c r="L280" s="164"/>
      <c r="M280" s="164"/>
      <c r="N280" s="278">
        <f t="shared" si="40"/>
        <v>0</v>
      </c>
      <c r="O280" s="278">
        <f t="shared" si="37"/>
        <v>0</v>
      </c>
      <c r="P280" s="284"/>
      <c r="Q280" s="280">
        <f t="shared" si="41"/>
        <v>0</v>
      </c>
      <c r="R280" s="164"/>
      <c r="S280" s="164"/>
      <c r="T280" s="281">
        <f t="shared" si="43"/>
        <v>0</v>
      </c>
      <c r="U280" s="281">
        <f t="shared" si="44"/>
        <v>0</v>
      </c>
      <c r="V280" s="155">
        <f t="shared" si="42"/>
        <v>0</v>
      </c>
      <c r="W280" s="282"/>
      <c r="X280" s="282"/>
      <c r="Y280" s="282"/>
      <c r="Z280" s="282"/>
      <c r="AA280" s="282"/>
      <c r="AB280" s="282"/>
      <c r="AC280" s="282"/>
    </row>
    <row r="281" spans="2:29" x14ac:dyDescent="0.35">
      <c r="B281" s="283" t="s">
        <v>400</v>
      </c>
      <c r="C281" s="164"/>
      <c r="D281" s="164"/>
      <c r="E281" s="164"/>
      <c r="F281" s="155">
        <f t="shared" si="36"/>
        <v>0</v>
      </c>
      <c r="G281" s="164"/>
      <c r="H281" s="155" t="str">
        <f t="shared" si="38"/>
        <v/>
      </c>
      <c r="I281" s="277">
        <f t="shared" si="39"/>
        <v>0</v>
      </c>
      <c r="J281" s="164"/>
      <c r="K281" s="164"/>
      <c r="L281" s="164"/>
      <c r="M281" s="164"/>
      <c r="N281" s="278">
        <f t="shared" si="40"/>
        <v>0</v>
      </c>
      <c r="O281" s="278">
        <f t="shared" si="37"/>
        <v>0</v>
      </c>
      <c r="P281" s="284"/>
      <c r="Q281" s="280">
        <f t="shared" si="41"/>
        <v>0</v>
      </c>
      <c r="R281" s="164"/>
      <c r="S281" s="164"/>
      <c r="T281" s="281">
        <f t="shared" si="43"/>
        <v>0</v>
      </c>
      <c r="U281" s="281">
        <f t="shared" si="44"/>
        <v>0</v>
      </c>
      <c r="V281" s="155">
        <f t="shared" si="42"/>
        <v>0</v>
      </c>
      <c r="W281" s="282"/>
      <c r="X281" s="282"/>
      <c r="Y281" s="282"/>
      <c r="Z281" s="282"/>
      <c r="AA281" s="282"/>
      <c r="AB281" s="282"/>
      <c r="AC281" s="282"/>
    </row>
    <row r="282" spans="2:29" x14ac:dyDescent="0.35">
      <c r="B282" s="283" t="s">
        <v>401</v>
      </c>
      <c r="C282" s="164"/>
      <c r="D282" s="164"/>
      <c r="E282" s="164"/>
      <c r="F282" s="155">
        <f t="shared" si="36"/>
        <v>0</v>
      </c>
      <c r="G282" s="164"/>
      <c r="H282" s="155" t="str">
        <f t="shared" si="38"/>
        <v/>
      </c>
      <c r="I282" s="277">
        <f t="shared" si="39"/>
        <v>0</v>
      </c>
      <c r="J282" s="164"/>
      <c r="K282" s="164"/>
      <c r="L282" s="164"/>
      <c r="M282" s="164"/>
      <c r="N282" s="278">
        <f t="shared" si="40"/>
        <v>0</v>
      </c>
      <c r="O282" s="278">
        <f t="shared" si="37"/>
        <v>0</v>
      </c>
      <c r="P282" s="284"/>
      <c r="Q282" s="280">
        <f t="shared" si="41"/>
        <v>0</v>
      </c>
      <c r="R282" s="164"/>
      <c r="S282" s="164"/>
      <c r="T282" s="281">
        <f t="shared" si="43"/>
        <v>0</v>
      </c>
      <c r="U282" s="281">
        <f t="shared" si="44"/>
        <v>0</v>
      </c>
      <c r="V282" s="155">
        <f t="shared" si="42"/>
        <v>0</v>
      </c>
      <c r="W282" s="282"/>
      <c r="X282" s="282"/>
      <c r="Y282" s="282"/>
      <c r="Z282" s="282"/>
      <c r="AA282" s="282"/>
      <c r="AB282" s="282"/>
      <c r="AC282" s="282"/>
    </row>
    <row r="283" spans="2:29" x14ac:dyDescent="0.35">
      <c r="B283" s="283" t="s">
        <v>402</v>
      </c>
      <c r="C283" s="164"/>
      <c r="D283" s="164"/>
      <c r="E283" s="164"/>
      <c r="F283" s="155">
        <f t="shared" si="36"/>
        <v>0</v>
      </c>
      <c r="G283" s="164"/>
      <c r="H283" s="155" t="str">
        <f t="shared" si="38"/>
        <v/>
      </c>
      <c r="I283" s="277">
        <f t="shared" si="39"/>
        <v>0</v>
      </c>
      <c r="J283" s="164"/>
      <c r="K283" s="164"/>
      <c r="L283" s="164"/>
      <c r="M283" s="164"/>
      <c r="N283" s="278">
        <f t="shared" si="40"/>
        <v>0</v>
      </c>
      <c r="O283" s="278">
        <f t="shared" si="37"/>
        <v>0</v>
      </c>
      <c r="P283" s="284"/>
      <c r="Q283" s="280">
        <f t="shared" si="41"/>
        <v>0</v>
      </c>
      <c r="R283" s="164"/>
      <c r="S283" s="164"/>
      <c r="T283" s="281">
        <f t="shared" si="43"/>
        <v>0</v>
      </c>
      <c r="U283" s="281">
        <f t="shared" si="44"/>
        <v>0</v>
      </c>
      <c r="V283" s="155">
        <f t="shared" si="42"/>
        <v>0</v>
      </c>
      <c r="W283" s="282"/>
      <c r="X283" s="282"/>
      <c r="Y283" s="282"/>
      <c r="Z283" s="282"/>
      <c r="AA283" s="282"/>
      <c r="AB283" s="282"/>
      <c r="AC283" s="282"/>
    </row>
    <row r="284" spans="2:29" x14ac:dyDescent="0.35">
      <c r="B284" s="283" t="s">
        <v>403</v>
      </c>
      <c r="C284" s="164"/>
      <c r="D284" s="164"/>
      <c r="E284" s="164"/>
      <c r="F284" s="155">
        <f t="shared" si="36"/>
        <v>0</v>
      </c>
      <c r="G284" s="164"/>
      <c r="H284" s="155" t="str">
        <f t="shared" si="38"/>
        <v/>
      </c>
      <c r="I284" s="277">
        <f t="shared" si="39"/>
        <v>0</v>
      </c>
      <c r="J284" s="164"/>
      <c r="K284" s="164"/>
      <c r="L284" s="164"/>
      <c r="M284" s="164"/>
      <c r="N284" s="278">
        <f t="shared" si="40"/>
        <v>0</v>
      </c>
      <c r="O284" s="278">
        <f t="shared" si="37"/>
        <v>0</v>
      </c>
      <c r="P284" s="284"/>
      <c r="Q284" s="280">
        <f t="shared" si="41"/>
        <v>0</v>
      </c>
      <c r="R284" s="164"/>
      <c r="S284" s="164"/>
      <c r="T284" s="281">
        <f t="shared" si="43"/>
        <v>0</v>
      </c>
      <c r="U284" s="281">
        <f t="shared" si="44"/>
        <v>0</v>
      </c>
      <c r="V284" s="155">
        <f t="shared" si="42"/>
        <v>0</v>
      </c>
      <c r="W284" s="282"/>
      <c r="X284" s="282"/>
      <c r="Y284" s="282"/>
      <c r="Z284" s="282"/>
      <c r="AA284" s="282"/>
      <c r="AB284" s="282"/>
      <c r="AC284" s="282"/>
    </row>
    <row r="285" spans="2:29" x14ac:dyDescent="0.35">
      <c r="B285" s="283" t="s">
        <v>404</v>
      </c>
      <c r="C285" s="164"/>
      <c r="D285" s="164"/>
      <c r="E285" s="164"/>
      <c r="F285" s="155">
        <f t="shared" ref="F285:F348" si="45">+E285/12</f>
        <v>0</v>
      </c>
      <c r="G285" s="164"/>
      <c r="H285" s="155" t="str">
        <f t="shared" si="38"/>
        <v/>
      </c>
      <c r="I285" s="277">
        <f t="shared" si="39"/>
        <v>0</v>
      </c>
      <c r="J285" s="164"/>
      <c r="K285" s="164"/>
      <c r="L285" s="164"/>
      <c r="M285" s="164"/>
      <c r="N285" s="278">
        <f t="shared" si="40"/>
        <v>0</v>
      </c>
      <c r="O285" s="278">
        <f t="shared" si="37"/>
        <v>0</v>
      </c>
      <c r="P285" s="284"/>
      <c r="Q285" s="280">
        <f t="shared" si="41"/>
        <v>0</v>
      </c>
      <c r="R285" s="164"/>
      <c r="S285" s="164"/>
      <c r="T285" s="281">
        <f t="shared" si="43"/>
        <v>0</v>
      </c>
      <c r="U285" s="281">
        <f t="shared" si="44"/>
        <v>0</v>
      </c>
      <c r="V285" s="155">
        <f t="shared" si="42"/>
        <v>0</v>
      </c>
      <c r="W285" s="282"/>
      <c r="X285" s="282"/>
      <c r="Y285" s="282"/>
      <c r="Z285" s="282"/>
      <c r="AA285" s="282"/>
      <c r="AB285" s="282"/>
      <c r="AC285" s="282"/>
    </row>
    <row r="286" spans="2:29" x14ac:dyDescent="0.35">
      <c r="B286" s="283" t="s">
        <v>405</v>
      </c>
      <c r="C286" s="164"/>
      <c r="D286" s="164"/>
      <c r="E286" s="164"/>
      <c r="F286" s="155">
        <f t="shared" si="45"/>
        <v>0</v>
      </c>
      <c r="G286" s="164"/>
      <c r="H286" s="155" t="str">
        <f t="shared" si="38"/>
        <v/>
      </c>
      <c r="I286" s="277">
        <f t="shared" si="39"/>
        <v>0</v>
      </c>
      <c r="J286" s="164"/>
      <c r="K286" s="164"/>
      <c r="L286" s="164"/>
      <c r="M286" s="164"/>
      <c r="N286" s="278">
        <f t="shared" si="40"/>
        <v>0</v>
      </c>
      <c r="O286" s="278">
        <f t="shared" si="37"/>
        <v>0</v>
      </c>
      <c r="P286" s="284"/>
      <c r="Q286" s="280">
        <f t="shared" si="41"/>
        <v>0</v>
      </c>
      <c r="R286" s="164"/>
      <c r="S286" s="164"/>
      <c r="T286" s="281">
        <f t="shared" si="43"/>
        <v>0</v>
      </c>
      <c r="U286" s="281">
        <f t="shared" si="44"/>
        <v>0</v>
      </c>
      <c r="V286" s="155">
        <f t="shared" si="42"/>
        <v>0</v>
      </c>
      <c r="W286" s="282"/>
      <c r="X286" s="282"/>
      <c r="Y286" s="282"/>
      <c r="Z286" s="282"/>
      <c r="AA286" s="282"/>
      <c r="AB286" s="282"/>
      <c r="AC286" s="282"/>
    </row>
    <row r="287" spans="2:29" x14ac:dyDescent="0.35">
      <c r="B287" s="283" t="s">
        <v>406</v>
      </c>
      <c r="C287" s="164"/>
      <c r="D287" s="164"/>
      <c r="E287" s="164"/>
      <c r="F287" s="155">
        <f t="shared" si="45"/>
        <v>0</v>
      </c>
      <c r="G287" s="164"/>
      <c r="H287" s="155" t="str">
        <f t="shared" si="38"/>
        <v/>
      </c>
      <c r="I287" s="277">
        <f t="shared" si="39"/>
        <v>0</v>
      </c>
      <c r="J287" s="164"/>
      <c r="K287" s="164"/>
      <c r="L287" s="164"/>
      <c r="M287" s="164"/>
      <c r="N287" s="278">
        <f t="shared" si="40"/>
        <v>0</v>
      </c>
      <c r="O287" s="278">
        <f t="shared" si="37"/>
        <v>0</v>
      </c>
      <c r="P287" s="284"/>
      <c r="Q287" s="280">
        <f t="shared" si="41"/>
        <v>0</v>
      </c>
      <c r="R287" s="164"/>
      <c r="S287" s="164"/>
      <c r="T287" s="281">
        <f t="shared" si="43"/>
        <v>0</v>
      </c>
      <c r="U287" s="281">
        <f t="shared" si="44"/>
        <v>0</v>
      </c>
      <c r="V287" s="155">
        <f t="shared" si="42"/>
        <v>0</v>
      </c>
      <c r="W287" s="282"/>
      <c r="X287" s="282"/>
      <c r="Y287" s="282"/>
      <c r="Z287" s="282"/>
      <c r="AA287" s="282"/>
      <c r="AB287" s="282"/>
      <c r="AC287" s="282"/>
    </row>
    <row r="288" spans="2:29" x14ac:dyDescent="0.35">
      <c r="B288" s="283" t="s">
        <v>407</v>
      </c>
      <c r="C288" s="164"/>
      <c r="D288" s="164"/>
      <c r="E288" s="164"/>
      <c r="F288" s="155">
        <f t="shared" si="45"/>
        <v>0</v>
      </c>
      <c r="G288" s="164"/>
      <c r="H288" s="155" t="str">
        <f t="shared" si="38"/>
        <v/>
      </c>
      <c r="I288" s="277">
        <f t="shared" si="39"/>
        <v>0</v>
      </c>
      <c r="J288" s="164"/>
      <c r="K288" s="164"/>
      <c r="L288" s="164"/>
      <c r="M288" s="164"/>
      <c r="N288" s="278">
        <f t="shared" si="40"/>
        <v>0</v>
      </c>
      <c r="O288" s="278">
        <f t="shared" si="37"/>
        <v>0</v>
      </c>
      <c r="P288" s="284"/>
      <c r="Q288" s="280">
        <f t="shared" si="41"/>
        <v>0</v>
      </c>
      <c r="R288" s="164"/>
      <c r="S288" s="164"/>
      <c r="T288" s="281">
        <f t="shared" si="43"/>
        <v>0</v>
      </c>
      <c r="U288" s="281">
        <f t="shared" si="44"/>
        <v>0</v>
      </c>
      <c r="V288" s="155">
        <f t="shared" si="42"/>
        <v>0</v>
      </c>
      <c r="W288" s="282"/>
      <c r="X288" s="282"/>
      <c r="Y288" s="282"/>
      <c r="Z288" s="282"/>
      <c r="AA288" s="282"/>
      <c r="AB288" s="282"/>
      <c r="AC288" s="282"/>
    </row>
    <row r="289" spans="2:29" x14ac:dyDescent="0.35">
      <c r="B289" s="283" t="s">
        <v>408</v>
      </c>
      <c r="C289" s="164"/>
      <c r="D289" s="164"/>
      <c r="E289" s="164"/>
      <c r="F289" s="155">
        <f t="shared" si="45"/>
        <v>0</v>
      </c>
      <c r="G289" s="164"/>
      <c r="H289" s="155" t="str">
        <f t="shared" si="38"/>
        <v/>
      </c>
      <c r="I289" s="277">
        <f t="shared" si="39"/>
        <v>0</v>
      </c>
      <c r="J289" s="164"/>
      <c r="K289" s="164"/>
      <c r="L289" s="164"/>
      <c r="M289" s="164"/>
      <c r="N289" s="278">
        <f t="shared" si="40"/>
        <v>0</v>
      </c>
      <c r="O289" s="278">
        <f t="shared" si="37"/>
        <v>0</v>
      </c>
      <c r="P289" s="284"/>
      <c r="Q289" s="280">
        <f t="shared" si="41"/>
        <v>0</v>
      </c>
      <c r="R289" s="164"/>
      <c r="S289" s="164"/>
      <c r="T289" s="281">
        <f t="shared" si="43"/>
        <v>0</v>
      </c>
      <c r="U289" s="281">
        <f t="shared" si="44"/>
        <v>0</v>
      </c>
      <c r="V289" s="155">
        <f t="shared" si="42"/>
        <v>0</v>
      </c>
      <c r="W289" s="282"/>
      <c r="X289" s="282"/>
      <c r="Y289" s="282"/>
      <c r="Z289" s="282"/>
      <c r="AA289" s="282"/>
      <c r="AB289" s="282"/>
      <c r="AC289" s="282"/>
    </row>
    <row r="290" spans="2:29" x14ac:dyDescent="0.35">
      <c r="B290" s="283" t="s">
        <v>409</v>
      </c>
      <c r="C290" s="164"/>
      <c r="D290" s="164"/>
      <c r="E290" s="164"/>
      <c r="F290" s="155">
        <f t="shared" si="45"/>
        <v>0</v>
      </c>
      <c r="G290" s="164"/>
      <c r="H290" s="155" t="str">
        <f t="shared" si="38"/>
        <v/>
      </c>
      <c r="I290" s="277">
        <f t="shared" si="39"/>
        <v>0</v>
      </c>
      <c r="J290" s="164"/>
      <c r="K290" s="164"/>
      <c r="L290" s="164"/>
      <c r="M290" s="164"/>
      <c r="N290" s="278">
        <f t="shared" si="40"/>
        <v>0</v>
      </c>
      <c r="O290" s="278">
        <f t="shared" si="37"/>
        <v>0</v>
      </c>
      <c r="P290" s="284"/>
      <c r="Q290" s="280">
        <f t="shared" si="41"/>
        <v>0</v>
      </c>
      <c r="R290" s="164"/>
      <c r="S290" s="164"/>
      <c r="T290" s="281">
        <f t="shared" si="43"/>
        <v>0</v>
      </c>
      <c r="U290" s="281">
        <f t="shared" si="44"/>
        <v>0</v>
      </c>
      <c r="V290" s="155">
        <f t="shared" si="42"/>
        <v>0</v>
      </c>
      <c r="W290" s="282"/>
      <c r="X290" s="282"/>
      <c r="Y290" s="282"/>
      <c r="Z290" s="282"/>
      <c r="AA290" s="282"/>
      <c r="AB290" s="282"/>
      <c r="AC290" s="282"/>
    </row>
    <row r="291" spans="2:29" x14ac:dyDescent="0.35">
      <c r="B291" s="283" t="s">
        <v>410</v>
      </c>
      <c r="C291" s="164"/>
      <c r="D291" s="164"/>
      <c r="E291" s="164"/>
      <c r="F291" s="155">
        <f t="shared" si="45"/>
        <v>0</v>
      </c>
      <c r="G291" s="164"/>
      <c r="H291" s="155" t="str">
        <f t="shared" si="38"/>
        <v/>
      </c>
      <c r="I291" s="277">
        <f t="shared" si="39"/>
        <v>0</v>
      </c>
      <c r="J291" s="164"/>
      <c r="K291" s="164"/>
      <c r="L291" s="164"/>
      <c r="M291" s="164"/>
      <c r="N291" s="278">
        <f t="shared" si="40"/>
        <v>0</v>
      </c>
      <c r="O291" s="278">
        <f t="shared" si="37"/>
        <v>0</v>
      </c>
      <c r="P291" s="284"/>
      <c r="Q291" s="280">
        <f t="shared" si="41"/>
        <v>0</v>
      </c>
      <c r="R291" s="164"/>
      <c r="S291" s="164"/>
      <c r="T291" s="281">
        <f t="shared" si="43"/>
        <v>0</v>
      </c>
      <c r="U291" s="281">
        <f t="shared" si="44"/>
        <v>0</v>
      </c>
      <c r="V291" s="155">
        <f t="shared" si="42"/>
        <v>0</v>
      </c>
      <c r="W291" s="282"/>
      <c r="X291" s="282"/>
      <c r="Y291" s="282"/>
      <c r="Z291" s="282"/>
      <c r="AA291" s="282"/>
      <c r="AB291" s="282"/>
      <c r="AC291" s="282"/>
    </row>
    <row r="292" spans="2:29" x14ac:dyDescent="0.35">
      <c r="B292" s="283" t="s">
        <v>411</v>
      </c>
      <c r="C292" s="164"/>
      <c r="D292" s="164"/>
      <c r="E292" s="164"/>
      <c r="F292" s="155">
        <f t="shared" si="45"/>
        <v>0</v>
      </c>
      <c r="G292" s="164"/>
      <c r="H292" s="155" t="str">
        <f t="shared" si="38"/>
        <v/>
      </c>
      <c r="I292" s="277">
        <f t="shared" si="39"/>
        <v>0</v>
      </c>
      <c r="J292" s="164"/>
      <c r="K292" s="164"/>
      <c r="L292" s="164"/>
      <c r="M292" s="164"/>
      <c r="N292" s="278">
        <f t="shared" si="40"/>
        <v>0</v>
      </c>
      <c r="O292" s="278">
        <f t="shared" si="37"/>
        <v>0</v>
      </c>
      <c r="P292" s="284"/>
      <c r="Q292" s="280">
        <f t="shared" si="41"/>
        <v>0</v>
      </c>
      <c r="R292" s="164"/>
      <c r="S292" s="164"/>
      <c r="T292" s="281">
        <f t="shared" si="43"/>
        <v>0</v>
      </c>
      <c r="U292" s="281">
        <f t="shared" si="44"/>
        <v>0</v>
      </c>
      <c r="V292" s="155">
        <f t="shared" si="42"/>
        <v>0</v>
      </c>
      <c r="W292" s="282"/>
      <c r="X292" s="282"/>
      <c r="Y292" s="282"/>
      <c r="Z292" s="282"/>
      <c r="AA292" s="282"/>
      <c r="AB292" s="282"/>
      <c r="AC292" s="282"/>
    </row>
    <row r="293" spans="2:29" x14ac:dyDescent="0.35">
      <c r="B293" s="283" t="s">
        <v>412</v>
      </c>
      <c r="C293" s="164"/>
      <c r="D293" s="164"/>
      <c r="E293" s="164"/>
      <c r="F293" s="155">
        <f t="shared" si="45"/>
        <v>0</v>
      </c>
      <c r="G293" s="164"/>
      <c r="H293" s="155" t="str">
        <f t="shared" si="38"/>
        <v/>
      </c>
      <c r="I293" s="277">
        <f t="shared" si="39"/>
        <v>0</v>
      </c>
      <c r="J293" s="164"/>
      <c r="K293" s="164"/>
      <c r="L293" s="164"/>
      <c r="M293" s="164"/>
      <c r="N293" s="278">
        <f t="shared" si="40"/>
        <v>0</v>
      </c>
      <c r="O293" s="278">
        <f t="shared" si="37"/>
        <v>0</v>
      </c>
      <c r="P293" s="284"/>
      <c r="Q293" s="280">
        <f t="shared" si="41"/>
        <v>0</v>
      </c>
      <c r="R293" s="164"/>
      <c r="S293" s="164"/>
      <c r="T293" s="281">
        <f t="shared" si="43"/>
        <v>0</v>
      </c>
      <c r="U293" s="281">
        <f t="shared" si="44"/>
        <v>0</v>
      </c>
      <c r="V293" s="155">
        <f t="shared" si="42"/>
        <v>0</v>
      </c>
      <c r="W293" s="282"/>
      <c r="X293" s="282"/>
      <c r="Y293" s="282"/>
      <c r="Z293" s="282"/>
      <c r="AA293" s="282"/>
      <c r="AB293" s="282"/>
      <c r="AC293" s="282"/>
    </row>
    <row r="294" spans="2:29" x14ac:dyDescent="0.35">
      <c r="B294" s="283" t="s">
        <v>413</v>
      </c>
      <c r="C294" s="164"/>
      <c r="D294" s="164"/>
      <c r="E294" s="164"/>
      <c r="F294" s="155">
        <f t="shared" si="45"/>
        <v>0</v>
      </c>
      <c r="G294" s="164"/>
      <c r="H294" s="155" t="str">
        <f t="shared" si="38"/>
        <v/>
      </c>
      <c r="I294" s="277">
        <f t="shared" si="39"/>
        <v>0</v>
      </c>
      <c r="J294" s="164"/>
      <c r="K294" s="164"/>
      <c r="L294" s="164"/>
      <c r="M294" s="164"/>
      <c r="N294" s="278">
        <f t="shared" si="40"/>
        <v>0</v>
      </c>
      <c r="O294" s="278">
        <f t="shared" si="37"/>
        <v>0</v>
      </c>
      <c r="P294" s="284"/>
      <c r="Q294" s="280">
        <f t="shared" si="41"/>
        <v>0</v>
      </c>
      <c r="R294" s="164"/>
      <c r="S294" s="164"/>
      <c r="T294" s="281">
        <f t="shared" si="43"/>
        <v>0</v>
      </c>
      <c r="U294" s="281">
        <f t="shared" si="44"/>
        <v>0</v>
      </c>
      <c r="V294" s="155">
        <f t="shared" si="42"/>
        <v>0</v>
      </c>
      <c r="W294" s="282"/>
      <c r="X294" s="282"/>
      <c r="Y294" s="282"/>
      <c r="Z294" s="282"/>
      <c r="AA294" s="282"/>
      <c r="AB294" s="282"/>
      <c r="AC294" s="282"/>
    </row>
    <row r="295" spans="2:29" x14ac:dyDescent="0.35">
      <c r="B295" s="283" t="s">
        <v>414</v>
      </c>
      <c r="C295" s="164"/>
      <c r="D295" s="164"/>
      <c r="E295" s="164"/>
      <c r="F295" s="155">
        <f t="shared" si="45"/>
        <v>0</v>
      </c>
      <c r="G295" s="164"/>
      <c r="H295" s="155" t="str">
        <f t="shared" si="38"/>
        <v/>
      </c>
      <c r="I295" s="277">
        <f t="shared" si="39"/>
        <v>0</v>
      </c>
      <c r="J295" s="164"/>
      <c r="K295" s="164"/>
      <c r="L295" s="164"/>
      <c r="M295" s="164"/>
      <c r="N295" s="278">
        <f t="shared" si="40"/>
        <v>0</v>
      </c>
      <c r="O295" s="278">
        <f t="shared" si="37"/>
        <v>0</v>
      </c>
      <c r="P295" s="284"/>
      <c r="Q295" s="280">
        <f t="shared" si="41"/>
        <v>0</v>
      </c>
      <c r="R295" s="164"/>
      <c r="S295" s="164"/>
      <c r="T295" s="281">
        <f t="shared" si="43"/>
        <v>0</v>
      </c>
      <c r="U295" s="281">
        <f t="shared" si="44"/>
        <v>0</v>
      </c>
      <c r="V295" s="155">
        <f t="shared" si="42"/>
        <v>0</v>
      </c>
      <c r="W295" s="282"/>
      <c r="X295" s="282"/>
      <c r="Y295" s="282"/>
      <c r="Z295" s="282"/>
      <c r="AA295" s="282"/>
      <c r="AB295" s="282"/>
      <c r="AC295" s="282"/>
    </row>
    <row r="296" spans="2:29" x14ac:dyDescent="0.35">
      <c r="B296" s="283" t="s">
        <v>415</v>
      </c>
      <c r="C296" s="164"/>
      <c r="D296" s="164"/>
      <c r="E296" s="164"/>
      <c r="F296" s="155">
        <f t="shared" si="45"/>
        <v>0</v>
      </c>
      <c r="G296" s="164"/>
      <c r="H296" s="155" t="str">
        <f t="shared" si="38"/>
        <v/>
      </c>
      <c r="I296" s="277">
        <f t="shared" si="39"/>
        <v>0</v>
      </c>
      <c r="J296" s="164"/>
      <c r="K296" s="164"/>
      <c r="L296" s="164"/>
      <c r="M296" s="164"/>
      <c r="N296" s="278">
        <f t="shared" si="40"/>
        <v>0</v>
      </c>
      <c r="O296" s="278">
        <f t="shared" si="37"/>
        <v>0</v>
      </c>
      <c r="P296" s="284"/>
      <c r="Q296" s="280">
        <f t="shared" si="41"/>
        <v>0</v>
      </c>
      <c r="R296" s="164"/>
      <c r="S296" s="164"/>
      <c r="T296" s="281">
        <f t="shared" si="43"/>
        <v>0</v>
      </c>
      <c r="U296" s="281">
        <f t="shared" si="44"/>
        <v>0</v>
      </c>
      <c r="V296" s="155">
        <f t="shared" si="42"/>
        <v>0</v>
      </c>
      <c r="W296" s="282"/>
      <c r="X296" s="282"/>
      <c r="Y296" s="282"/>
      <c r="Z296" s="282"/>
      <c r="AA296" s="282"/>
      <c r="AB296" s="282"/>
      <c r="AC296" s="282"/>
    </row>
    <row r="297" spans="2:29" x14ac:dyDescent="0.35">
      <c r="B297" s="283" t="s">
        <v>416</v>
      </c>
      <c r="C297" s="164"/>
      <c r="D297" s="164"/>
      <c r="E297" s="164"/>
      <c r="F297" s="155">
        <f t="shared" si="45"/>
        <v>0</v>
      </c>
      <c r="G297" s="164"/>
      <c r="H297" s="155" t="str">
        <f t="shared" si="38"/>
        <v/>
      </c>
      <c r="I297" s="277">
        <f t="shared" si="39"/>
        <v>0</v>
      </c>
      <c r="J297" s="164"/>
      <c r="K297" s="164"/>
      <c r="L297" s="164"/>
      <c r="M297" s="164"/>
      <c r="N297" s="278">
        <f t="shared" si="40"/>
        <v>0</v>
      </c>
      <c r="O297" s="278">
        <f t="shared" si="37"/>
        <v>0</v>
      </c>
      <c r="P297" s="284"/>
      <c r="Q297" s="280">
        <f t="shared" si="41"/>
        <v>0</v>
      </c>
      <c r="R297" s="164"/>
      <c r="S297" s="164"/>
      <c r="T297" s="281">
        <f t="shared" si="43"/>
        <v>0</v>
      </c>
      <c r="U297" s="281">
        <f t="shared" si="44"/>
        <v>0</v>
      </c>
      <c r="V297" s="155">
        <f t="shared" si="42"/>
        <v>0</v>
      </c>
      <c r="W297" s="282"/>
      <c r="X297" s="282"/>
      <c r="Y297" s="282"/>
      <c r="Z297" s="282"/>
      <c r="AA297" s="282"/>
      <c r="AB297" s="282"/>
      <c r="AC297" s="282"/>
    </row>
    <row r="298" spans="2:29" x14ac:dyDescent="0.35">
      <c r="B298" s="283" t="s">
        <v>417</v>
      </c>
      <c r="C298" s="164"/>
      <c r="D298" s="164"/>
      <c r="E298" s="164"/>
      <c r="F298" s="155">
        <f t="shared" si="45"/>
        <v>0</v>
      </c>
      <c r="G298" s="164"/>
      <c r="H298" s="155" t="str">
        <f t="shared" si="38"/>
        <v/>
      </c>
      <c r="I298" s="277">
        <f t="shared" si="39"/>
        <v>0</v>
      </c>
      <c r="J298" s="164"/>
      <c r="K298" s="164"/>
      <c r="L298" s="164"/>
      <c r="M298" s="164"/>
      <c r="N298" s="278">
        <f t="shared" si="40"/>
        <v>0</v>
      </c>
      <c r="O298" s="278">
        <f t="shared" si="37"/>
        <v>0</v>
      </c>
      <c r="P298" s="284"/>
      <c r="Q298" s="280">
        <f t="shared" si="41"/>
        <v>0</v>
      </c>
      <c r="R298" s="164"/>
      <c r="S298" s="164"/>
      <c r="T298" s="281">
        <f t="shared" si="43"/>
        <v>0</v>
      </c>
      <c r="U298" s="281">
        <f t="shared" si="44"/>
        <v>0</v>
      </c>
      <c r="V298" s="155">
        <f t="shared" si="42"/>
        <v>0</v>
      </c>
      <c r="W298" s="282"/>
      <c r="X298" s="282"/>
      <c r="Y298" s="282"/>
      <c r="Z298" s="282"/>
      <c r="AA298" s="282"/>
      <c r="AB298" s="282"/>
      <c r="AC298" s="282"/>
    </row>
    <row r="299" spans="2:29" x14ac:dyDescent="0.35">
      <c r="B299" s="283" t="s">
        <v>418</v>
      </c>
      <c r="C299" s="164"/>
      <c r="D299" s="164"/>
      <c r="E299" s="164"/>
      <c r="F299" s="155">
        <f t="shared" si="45"/>
        <v>0</v>
      </c>
      <c r="G299" s="164"/>
      <c r="H299" s="155" t="str">
        <f t="shared" si="38"/>
        <v/>
      </c>
      <c r="I299" s="277">
        <f t="shared" si="39"/>
        <v>0</v>
      </c>
      <c r="J299" s="164"/>
      <c r="K299" s="164"/>
      <c r="L299" s="164"/>
      <c r="M299" s="164"/>
      <c r="N299" s="278">
        <f t="shared" si="40"/>
        <v>0</v>
      </c>
      <c r="O299" s="278">
        <f t="shared" si="37"/>
        <v>0</v>
      </c>
      <c r="P299" s="284"/>
      <c r="Q299" s="280">
        <f t="shared" si="41"/>
        <v>0</v>
      </c>
      <c r="R299" s="164"/>
      <c r="S299" s="164"/>
      <c r="T299" s="281">
        <f t="shared" si="43"/>
        <v>0</v>
      </c>
      <c r="U299" s="281">
        <f t="shared" si="44"/>
        <v>0</v>
      </c>
      <c r="V299" s="155">
        <f t="shared" si="42"/>
        <v>0</v>
      </c>
      <c r="W299" s="282"/>
      <c r="X299" s="282"/>
      <c r="Y299" s="282"/>
      <c r="Z299" s="282"/>
      <c r="AA299" s="282"/>
      <c r="AB299" s="282"/>
      <c r="AC299" s="282"/>
    </row>
    <row r="300" spans="2:29" x14ac:dyDescent="0.35">
      <c r="B300" s="283" t="s">
        <v>419</v>
      </c>
      <c r="C300" s="164"/>
      <c r="D300" s="164"/>
      <c r="E300" s="164"/>
      <c r="F300" s="155">
        <f t="shared" si="45"/>
        <v>0</v>
      </c>
      <c r="G300" s="164"/>
      <c r="H300" s="155" t="str">
        <f t="shared" si="38"/>
        <v/>
      </c>
      <c r="I300" s="277">
        <f t="shared" si="39"/>
        <v>0</v>
      </c>
      <c r="J300" s="164"/>
      <c r="K300" s="164"/>
      <c r="L300" s="164"/>
      <c r="M300" s="164"/>
      <c r="N300" s="278">
        <f t="shared" si="40"/>
        <v>0</v>
      </c>
      <c r="O300" s="278">
        <f t="shared" si="37"/>
        <v>0</v>
      </c>
      <c r="P300" s="284"/>
      <c r="Q300" s="280">
        <f t="shared" si="41"/>
        <v>0</v>
      </c>
      <c r="R300" s="164"/>
      <c r="S300" s="164"/>
      <c r="T300" s="281">
        <f t="shared" si="43"/>
        <v>0</v>
      </c>
      <c r="U300" s="281">
        <f t="shared" si="44"/>
        <v>0</v>
      </c>
      <c r="V300" s="155">
        <f t="shared" si="42"/>
        <v>0</v>
      </c>
      <c r="W300" s="282"/>
      <c r="X300" s="282"/>
      <c r="Y300" s="282"/>
      <c r="Z300" s="282"/>
      <c r="AA300" s="282"/>
      <c r="AB300" s="282"/>
      <c r="AC300" s="282"/>
    </row>
    <row r="301" spans="2:29" x14ac:dyDescent="0.35">
      <c r="B301" s="283" t="s">
        <v>420</v>
      </c>
      <c r="C301" s="164"/>
      <c r="D301" s="164"/>
      <c r="E301" s="164"/>
      <c r="F301" s="155">
        <f t="shared" si="45"/>
        <v>0</v>
      </c>
      <c r="G301" s="164"/>
      <c r="H301" s="155" t="str">
        <f t="shared" si="38"/>
        <v/>
      </c>
      <c r="I301" s="277">
        <f t="shared" si="39"/>
        <v>0</v>
      </c>
      <c r="J301" s="164"/>
      <c r="K301" s="164"/>
      <c r="L301" s="164"/>
      <c r="M301" s="164"/>
      <c r="N301" s="278">
        <f t="shared" si="40"/>
        <v>0</v>
      </c>
      <c r="O301" s="278">
        <f t="shared" si="37"/>
        <v>0</v>
      </c>
      <c r="P301" s="284"/>
      <c r="Q301" s="280">
        <f t="shared" si="41"/>
        <v>0</v>
      </c>
      <c r="R301" s="164"/>
      <c r="S301" s="164"/>
      <c r="T301" s="281">
        <f t="shared" si="43"/>
        <v>0</v>
      </c>
      <c r="U301" s="281">
        <f t="shared" si="44"/>
        <v>0</v>
      </c>
      <c r="V301" s="155">
        <f t="shared" si="42"/>
        <v>0</v>
      </c>
      <c r="W301" s="282"/>
      <c r="X301" s="282"/>
      <c r="Y301" s="282"/>
      <c r="Z301" s="282"/>
      <c r="AA301" s="282"/>
      <c r="AB301" s="282"/>
      <c r="AC301" s="282"/>
    </row>
    <row r="302" spans="2:29" x14ac:dyDescent="0.35">
      <c r="B302" s="283" t="s">
        <v>421</v>
      </c>
      <c r="C302" s="164"/>
      <c r="D302" s="164"/>
      <c r="E302" s="164"/>
      <c r="F302" s="155">
        <f t="shared" si="45"/>
        <v>0</v>
      </c>
      <c r="G302" s="164"/>
      <c r="H302" s="155" t="str">
        <f t="shared" si="38"/>
        <v/>
      </c>
      <c r="I302" s="277">
        <f t="shared" si="39"/>
        <v>0</v>
      </c>
      <c r="J302" s="164"/>
      <c r="K302" s="164"/>
      <c r="L302" s="164"/>
      <c r="M302" s="164"/>
      <c r="N302" s="278">
        <f t="shared" si="40"/>
        <v>0</v>
      </c>
      <c r="O302" s="278">
        <f t="shared" si="37"/>
        <v>0</v>
      </c>
      <c r="P302" s="284"/>
      <c r="Q302" s="280">
        <f t="shared" si="41"/>
        <v>0</v>
      </c>
      <c r="R302" s="164"/>
      <c r="S302" s="164"/>
      <c r="T302" s="281">
        <f t="shared" si="43"/>
        <v>0</v>
      </c>
      <c r="U302" s="281">
        <f t="shared" si="44"/>
        <v>0</v>
      </c>
      <c r="V302" s="155">
        <f t="shared" si="42"/>
        <v>0</v>
      </c>
      <c r="W302" s="282"/>
      <c r="X302" s="282"/>
      <c r="Y302" s="282"/>
      <c r="Z302" s="282"/>
      <c r="AA302" s="282"/>
      <c r="AB302" s="282"/>
      <c r="AC302" s="282"/>
    </row>
    <row r="303" spans="2:29" x14ac:dyDescent="0.35">
      <c r="B303" s="283" t="s">
        <v>422</v>
      </c>
      <c r="C303" s="164"/>
      <c r="D303" s="164"/>
      <c r="E303" s="164"/>
      <c r="F303" s="155">
        <f t="shared" si="45"/>
        <v>0</v>
      </c>
      <c r="G303" s="164"/>
      <c r="H303" s="155" t="str">
        <f t="shared" si="38"/>
        <v/>
      </c>
      <c r="I303" s="277">
        <f t="shared" si="39"/>
        <v>0</v>
      </c>
      <c r="J303" s="164"/>
      <c r="K303" s="164"/>
      <c r="L303" s="164"/>
      <c r="M303" s="164"/>
      <c r="N303" s="278">
        <f t="shared" si="40"/>
        <v>0</v>
      </c>
      <c r="O303" s="278">
        <f t="shared" si="37"/>
        <v>0</v>
      </c>
      <c r="P303" s="284"/>
      <c r="Q303" s="280">
        <f t="shared" si="41"/>
        <v>0</v>
      </c>
      <c r="R303" s="164"/>
      <c r="S303" s="164"/>
      <c r="T303" s="281">
        <f t="shared" si="43"/>
        <v>0</v>
      </c>
      <c r="U303" s="281">
        <f t="shared" si="44"/>
        <v>0</v>
      </c>
      <c r="V303" s="155">
        <f t="shared" si="42"/>
        <v>0</v>
      </c>
      <c r="W303" s="282"/>
      <c r="X303" s="282"/>
      <c r="Y303" s="282"/>
      <c r="Z303" s="282"/>
      <c r="AA303" s="282"/>
      <c r="AB303" s="282"/>
      <c r="AC303" s="282"/>
    </row>
    <row r="304" spans="2:29" x14ac:dyDescent="0.35">
      <c r="B304" s="283" t="s">
        <v>423</v>
      </c>
      <c r="C304" s="164"/>
      <c r="D304" s="164"/>
      <c r="E304" s="164"/>
      <c r="F304" s="155">
        <f t="shared" si="45"/>
        <v>0</v>
      </c>
      <c r="G304" s="164"/>
      <c r="H304" s="155" t="str">
        <f t="shared" si="38"/>
        <v/>
      </c>
      <c r="I304" s="277">
        <f t="shared" si="39"/>
        <v>0</v>
      </c>
      <c r="J304" s="164"/>
      <c r="K304" s="164"/>
      <c r="L304" s="164"/>
      <c r="M304" s="164"/>
      <c r="N304" s="278">
        <f t="shared" si="40"/>
        <v>0</v>
      </c>
      <c r="O304" s="278">
        <f t="shared" si="37"/>
        <v>0</v>
      </c>
      <c r="P304" s="284"/>
      <c r="Q304" s="280">
        <f t="shared" si="41"/>
        <v>0</v>
      </c>
      <c r="R304" s="164"/>
      <c r="S304" s="164"/>
      <c r="T304" s="281">
        <f t="shared" si="43"/>
        <v>0</v>
      </c>
      <c r="U304" s="281">
        <f t="shared" si="44"/>
        <v>0</v>
      </c>
      <c r="V304" s="155">
        <f t="shared" si="42"/>
        <v>0</v>
      </c>
      <c r="W304" s="282"/>
      <c r="X304" s="282"/>
      <c r="Y304" s="282"/>
      <c r="Z304" s="282"/>
      <c r="AA304" s="282"/>
      <c r="AB304" s="282"/>
      <c r="AC304" s="282"/>
    </row>
    <row r="305" spans="2:29" x14ac:dyDescent="0.35">
      <c r="B305" s="283" t="s">
        <v>424</v>
      </c>
      <c r="C305" s="164"/>
      <c r="D305" s="164"/>
      <c r="E305" s="164"/>
      <c r="F305" s="155">
        <f t="shared" si="45"/>
        <v>0</v>
      </c>
      <c r="G305" s="164"/>
      <c r="H305" s="155" t="str">
        <f t="shared" si="38"/>
        <v/>
      </c>
      <c r="I305" s="277">
        <f t="shared" si="39"/>
        <v>0</v>
      </c>
      <c r="J305" s="164"/>
      <c r="K305" s="164"/>
      <c r="L305" s="164"/>
      <c r="M305" s="164"/>
      <c r="N305" s="278">
        <f t="shared" si="40"/>
        <v>0</v>
      </c>
      <c r="O305" s="278">
        <f t="shared" si="37"/>
        <v>0</v>
      </c>
      <c r="P305" s="284"/>
      <c r="Q305" s="280">
        <f t="shared" si="41"/>
        <v>0</v>
      </c>
      <c r="R305" s="164"/>
      <c r="S305" s="164"/>
      <c r="T305" s="281">
        <f t="shared" si="43"/>
        <v>0</v>
      </c>
      <c r="U305" s="281">
        <f t="shared" si="44"/>
        <v>0</v>
      </c>
      <c r="V305" s="155">
        <f t="shared" si="42"/>
        <v>0</v>
      </c>
      <c r="W305" s="282"/>
      <c r="X305" s="282"/>
      <c r="Y305" s="282"/>
      <c r="Z305" s="282"/>
      <c r="AA305" s="282"/>
      <c r="AB305" s="282"/>
      <c r="AC305" s="282"/>
    </row>
    <row r="306" spans="2:29" x14ac:dyDescent="0.35">
      <c r="B306" s="283" t="s">
        <v>425</v>
      </c>
      <c r="C306" s="164"/>
      <c r="D306" s="164"/>
      <c r="E306" s="164"/>
      <c r="F306" s="155">
        <f t="shared" si="45"/>
        <v>0</v>
      </c>
      <c r="G306" s="164"/>
      <c r="H306" s="155" t="str">
        <f t="shared" si="38"/>
        <v/>
      </c>
      <c r="I306" s="277">
        <f t="shared" si="39"/>
        <v>0</v>
      </c>
      <c r="J306" s="164"/>
      <c r="K306" s="164"/>
      <c r="L306" s="164"/>
      <c r="M306" s="164"/>
      <c r="N306" s="278">
        <f t="shared" si="40"/>
        <v>0</v>
      </c>
      <c r="O306" s="278">
        <f t="shared" si="37"/>
        <v>0</v>
      </c>
      <c r="P306" s="284"/>
      <c r="Q306" s="280">
        <f t="shared" si="41"/>
        <v>0</v>
      </c>
      <c r="R306" s="164"/>
      <c r="S306" s="164"/>
      <c r="T306" s="281">
        <f t="shared" si="43"/>
        <v>0</v>
      </c>
      <c r="U306" s="281">
        <f t="shared" si="44"/>
        <v>0</v>
      </c>
      <c r="V306" s="155">
        <f t="shared" si="42"/>
        <v>0</v>
      </c>
      <c r="W306" s="282"/>
      <c r="X306" s="282"/>
      <c r="Y306" s="282"/>
      <c r="Z306" s="282"/>
      <c r="AA306" s="282"/>
      <c r="AB306" s="282"/>
      <c r="AC306" s="282"/>
    </row>
    <row r="307" spans="2:29" x14ac:dyDescent="0.35">
      <c r="B307" s="283" t="s">
        <v>426</v>
      </c>
      <c r="C307" s="164"/>
      <c r="D307" s="164"/>
      <c r="E307" s="164"/>
      <c r="F307" s="155">
        <f t="shared" si="45"/>
        <v>0</v>
      </c>
      <c r="G307" s="164"/>
      <c r="H307" s="155" t="str">
        <f t="shared" si="38"/>
        <v/>
      </c>
      <c r="I307" s="277">
        <f t="shared" si="39"/>
        <v>0</v>
      </c>
      <c r="J307" s="164"/>
      <c r="K307" s="164"/>
      <c r="L307" s="164"/>
      <c r="M307" s="164"/>
      <c r="N307" s="278">
        <f t="shared" si="40"/>
        <v>0</v>
      </c>
      <c r="O307" s="278">
        <f t="shared" si="37"/>
        <v>0</v>
      </c>
      <c r="P307" s="284"/>
      <c r="Q307" s="280">
        <f t="shared" si="41"/>
        <v>0</v>
      </c>
      <c r="R307" s="164"/>
      <c r="S307" s="164"/>
      <c r="T307" s="281">
        <f t="shared" si="43"/>
        <v>0</v>
      </c>
      <c r="U307" s="281">
        <f t="shared" si="44"/>
        <v>0</v>
      </c>
      <c r="V307" s="155">
        <f t="shared" si="42"/>
        <v>0</v>
      </c>
      <c r="W307" s="282"/>
      <c r="X307" s="282"/>
      <c r="Y307" s="282"/>
      <c r="Z307" s="282"/>
      <c r="AA307" s="282"/>
      <c r="AB307" s="282"/>
      <c r="AC307" s="282"/>
    </row>
    <row r="308" spans="2:29" x14ac:dyDescent="0.35">
      <c r="B308" s="283" t="s">
        <v>427</v>
      </c>
      <c r="C308" s="164"/>
      <c r="D308" s="164"/>
      <c r="E308" s="164"/>
      <c r="F308" s="155">
        <f t="shared" si="45"/>
        <v>0</v>
      </c>
      <c r="G308" s="164"/>
      <c r="H308" s="155" t="str">
        <f t="shared" si="38"/>
        <v/>
      </c>
      <c r="I308" s="277">
        <f t="shared" si="39"/>
        <v>0</v>
      </c>
      <c r="J308" s="164"/>
      <c r="K308" s="164"/>
      <c r="L308" s="164"/>
      <c r="M308" s="164"/>
      <c r="N308" s="278">
        <f t="shared" si="40"/>
        <v>0</v>
      </c>
      <c r="O308" s="278">
        <f t="shared" si="37"/>
        <v>0</v>
      </c>
      <c r="P308" s="284"/>
      <c r="Q308" s="280">
        <f t="shared" si="41"/>
        <v>0</v>
      </c>
      <c r="R308" s="164"/>
      <c r="S308" s="164"/>
      <c r="T308" s="281">
        <f t="shared" si="43"/>
        <v>0</v>
      </c>
      <c r="U308" s="281">
        <f t="shared" si="44"/>
        <v>0</v>
      </c>
      <c r="V308" s="155">
        <f t="shared" si="42"/>
        <v>0</v>
      </c>
      <c r="W308" s="282"/>
      <c r="X308" s="282"/>
      <c r="Y308" s="282"/>
      <c r="Z308" s="282"/>
      <c r="AA308" s="282"/>
      <c r="AB308" s="282"/>
      <c r="AC308" s="282"/>
    </row>
    <row r="309" spans="2:29" x14ac:dyDescent="0.35">
      <c r="B309" s="283" t="s">
        <v>428</v>
      </c>
      <c r="C309" s="164"/>
      <c r="D309" s="164"/>
      <c r="E309" s="164"/>
      <c r="F309" s="155">
        <f t="shared" si="45"/>
        <v>0</v>
      </c>
      <c r="G309" s="164"/>
      <c r="H309" s="155" t="str">
        <f t="shared" si="38"/>
        <v/>
      </c>
      <c r="I309" s="277">
        <f t="shared" si="39"/>
        <v>0</v>
      </c>
      <c r="J309" s="164"/>
      <c r="K309" s="164"/>
      <c r="L309" s="164"/>
      <c r="M309" s="164"/>
      <c r="N309" s="278">
        <f t="shared" si="40"/>
        <v>0</v>
      </c>
      <c r="O309" s="278">
        <f t="shared" si="37"/>
        <v>0</v>
      </c>
      <c r="P309" s="284"/>
      <c r="Q309" s="280">
        <f t="shared" si="41"/>
        <v>0</v>
      </c>
      <c r="R309" s="164"/>
      <c r="S309" s="164"/>
      <c r="T309" s="281">
        <f t="shared" si="43"/>
        <v>0</v>
      </c>
      <c r="U309" s="281">
        <f t="shared" si="44"/>
        <v>0</v>
      </c>
      <c r="V309" s="155">
        <f t="shared" si="42"/>
        <v>0</v>
      </c>
      <c r="W309" s="282"/>
      <c r="X309" s="282"/>
      <c r="Y309" s="282"/>
      <c r="Z309" s="282"/>
      <c r="AA309" s="282"/>
      <c r="AB309" s="282"/>
      <c r="AC309" s="282"/>
    </row>
    <row r="310" spans="2:29" x14ac:dyDescent="0.35">
      <c r="B310" s="283" t="s">
        <v>429</v>
      </c>
      <c r="C310" s="164"/>
      <c r="D310" s="164"/>
      <c r="E310" s="164"/>
      <c r="F310" s="155">
        <f t="shared" si="45"/>
        <v>0</v>
      </c>
      <c r="G310" s="164"/>
      <c r="H310" s="155" t="str">
        <f t="shared" si="38"/>
        <v/>
      </c>
      <c r="I310" s="277">
        <f t="shared" si="39"/>
        <v>0</v>
      </c>
      <c r="J310" s="164"/>
      <c r="K310" s="164"/>
      <c r="L310" s="164"/>
      <c r="M310" s="164"/>
      <c r="N310" s="278">
        <f t="shared" si="40"/>
        <v>0</v>
      </c>
      <c r="O310" s="278">
        <f t="shared" si="37"/>
        <v>0</v>
      </c>
      <c r="P310" s="284"/>
      <c r="Q310" s="280">
        <f t="shared" si="41"/>
        <v>0</v>
      </c>
      <c r="R310" s="164"/>
      <c r="S310" s="164"/>
      <c r="T310" s="281">
        <f t="shared" si="43"/>
        <v>0</v>
      </c>
      <c r="U310" s="281">
        <f t="shared" si="44"/>
        <v>0</v>
      </c>
      <c r="V310" s="155">
        <f t="shared" si="42"/>
        <v>0</v>
      </c>
      <c r="W310" s="282"/>
      <c r="X310" s="282"/>
      <c r="Y310" s="282"/>
      <c r="Z310" s="282"/>
      <c r="AA310" s="282"/>
      <c r="AB310" s="282"/>
      <c r="AC310" s="282"/>
    </row>
    <row r="311" spans="2:29" x14ac:dyDescent="0.35">
      <c r="B311" s="283" t="s">
        <v>430</v>
      </c>
      <c r="C311" s="164"/>
      <c r="D311" s="164"/>
      <c r="E311" s="164"/>
      <c r="F311" s="155">
        <f t="shared" si="45"/>
        <v>0</v>
      </c>
      <c r="G311" s="164"/>
      <c r="H311" s="155" t="str">
        <f t="shared" si="38"/>
        <v/>
      </c>
      <c r="I311" s="277">
        <f t="shared" si="39"/>
        <v>0</v>
      </c>
      <c r="J311" s="164"/>
      <c r="K311" s="164"/>
      <c r="L311" s="164"/>
      <c r="M311" s="164"/>
      <c r="N311" s="278">
        <f t="shared" si="40"/>
        <v>0</v>
      </c>
      <c r="O311" s="278">
        <f t="shared" si="37"/>
        <v>0</v>
      </c>
      <c r="P311" s="284"/>
      <c r="Q311" s="280">
        <f t="shared" si="41"/>
        <v>0</v>
      </c>
      <c r="R311" s="164"/>
      <c r="S311" s="164"/>
      <c r="T311" s="281">
        <f t="shared" si="43"/>
        <v>0</v>
      </c>
      <c r="U311" s="281">
        <f t="shared" si="44"/>
        <v>0</v>
      </c>
      <c r="V311" s="155">
        <f t="shared" si="42"/>
        <v>0</v>
      </c>
      <c r="W311" s="282"/>
      <c r="X311" s="282"/>
      <c r="Y311" s="282"/>
      <c r="Z311" s="282"/>
      <c r="AA311" s="282"/>
      <c r="AB311" s="282"/>
      <c r="AC311" s="282"/>
    </row>
    <row r="312" spans="2:29" x14ac:dyDescent="0.35">
      <c r="B312" s="283" t="s">
        <v>431</v>
      </c>
      <c r="C312" s="164"/>
      <c r="D312" s="164"/>
      <c r="E312" s="164"/>
      <c r="F312" s="155">
        <f t="shared" si="45"/>
        <v>0</v>
      </c>
      <c r="G312" s="164"/>
      <c r="H312" s="155" t="str">
        <f t="shared" si="38"/>
        <v/>
      </c>
      <c r="I312" s="277">
        <f t="shared" si="39"/>
        <v>0</v>
      </c>
      <c r="J312" s="164"/>
      <c r="K312" s="164"/>
      <c r="L312" s="164"/>
      <c r="M312" s="164"/>
      <c r="N312" s="278">
        <f t="shared" si="40"/>
        <v>0</v>
      </c>
      <c r="O312" s="278">
        <f t="shared" si="37"/>
        <v>0</v>
      </c>
      <c r="P312" s="284"/>
      <c r="Q312" s="280">
        <f t="shared" si="41"/>
        <v>0</v>
      </c>
      <c r="R312" s="164"/>
      <c r="S312" s="164"/>
      <c r="T312" s="281">
        <f t="shared" si="43"/>
        <v>0</v>
      </c>
      <c r="U312" s="281">
        <f t="shared" si="44"/>
        <v>0</v>
      </c>
      <c r="V312" s="155">
        <f t="shared" si="42"/>
        <v>0</v>
      </c>
      <c r="W312" s="282"/>
      <c r="X312" s="282"/>
      <c r="Y312" s="282"/>
      <c r="Z312" s="282"/>
      <c r="AA312" s="282"/>
      <c r="AB312" s="282"/>
      <c r="AC312" s="282"/>
    </row>
    <row r="313" spans="2:29" x14ac:dyDescent="0.35">
      <c r="B313" s="283" t="s">
        <v>432</v>
      </c>
      <c r="C313" s="164"/>
      <c r="D313" s="164"/>
      <c r="E313" s="164"/>
      <c r="F313" s="155">
        <f t="shared" si="45"/>
        <v>0</v>
      </c>
      <c r="G313" s="164"/>
      <c r="H313" s="155" t="str">
        <f t="shared" si="38"/>
        <v/>
      </c>
      <c r="I313" s="277">
        <f t="shared" si="39"/>
        <v>0</v>
      </c>
      <c r="J313" s="164"/>
      <c r="K313" s="164"/>
      <c r="L313" s="164"/>
      <c r="M313" s="164"/>
      <c r="N313" s="278">
        <f t="shared" si="40"/>
        <v>0</v>
      </c>
      <c r="O313" s="278">
        <f t="shared" si="37"/>
        <v>0</v>
      </c>
      <c r="P313" s="284"/>
      <c r="Q313" s="280">
        <f t="shared" si="41"/>
        <v>0</v>
      </c>
      <c r="R313" s="164"/>
      <c r="S313" s="164"/>
      <c r="T313" s="281">
        <f t="shared" si="43"/>
        <v>0</v>
      </c>
      <c r="U313" s="281">
        <f t="shared" si="44"/>
        <v>0</v>
      </c>
      <c r="V313" s="155">
        <f t="shared" si="42"/>
        <v>0</v>
      </c>
      <c r="W313" s="282"/>
      <c r="X313" s="282"/>
      <c r="Y313" s="282"/>
      <c r="Z313" s="282"/>
      <c r="AA313" s="282"/>
      <c r="AB313" s="282"/>
      <c r="AC313" s="282"/>
    </row>
    <row r="314" spans="2:29" x14ac:dyDescent="0.35">
      <c r="B314" s="283" t="s">
        <v>433</v>
      </c>
      <c r="C314" s="164"/>
      <c r="D314" s="164"/>
      <c r="E314" s="164"/>
      <c r="F314" s="155">
        <f t="shared" si="45"/>
        <v>0</v>
      </c>
      <c r="G314" s="164"/>
      <c r="H314" s="155" t="str">
        <f t="shared" si="38"/>
        <v/>
      </c>
      <c r="I314" s="277">
        <f t="shared" si="39"/>
        <v>0</v>
      </c>
      <c r="J314" s="164"/>
      <c r="K314" s="164"/>
      <c r="L314" s="164"/>
      <c r="M314" s="164"/>
      <c r="N314" s="278">
        <f t="shared" si="40"/>
        <v>0</v>
      </c>
      <c r="O314" s="278">
        <f t="shared" si="37"/>
        <v>0</v>
      </c>
      <c r="P314" s="284"/>
      <c r="Q314" s="280">
        <f t="shared" si="41"/>
        <v>0</v>
      </c>
      <c r="R314" s="164"/>
      <c r="S314" s="164"/>
      <c r="T314" s="281">
        <f t="shared" si="43"/>
        <v>0</v>
      </c>
      <c r="U314" s="281">
        <f t="shared" si="44"/>
        <v>0</v>
      </c>
      <c r="V314" s="155">
        <f t="shared" si="42"/>
        <v>0</v>
      </c>
      <c r="W314" s="282"/>
      <c r="X314" s="282"/>
      <c r="Y314" s="282"/>
      <c r="Z314" s="282"/>
      <c r="AA314" s="282"/>
      <c r="AB314" s="282"/>
      <c r="AC314" s="282"/>
    </row>
    <row r="315" spans="2:29" x14ac:dyDescent="0.35">
      <c r="B315" s="283" t="s">
        <v>434</v>
      </c>
      <c r="C315" s="164"/>
      <c r="D315" s="164"/>
      <c r="E315" s="164"/>
      <c r="F315" s="155">
        <f t="shared" si="45"/>
        <v>0</v>
      </c>
      <c r="G315" s="164"/>
      <c r="H315" s="155" t="str">
        <f t="shared" si="38"/>
        <v/>
      </c>
      <c r="I315" s="277">
        <f t="shared" si="39"/>
        <v>0</v>
      </c>
      <c r="J315" s="164"/>
      <c r="K315" s="164"/>
      <c r="L315" s="164"/>
      <c r="M315" s="164"/>
      <c r="N315" s="278">
        <f t="shared" si="40"/>
        <v>0</v>
      </c>
      <c r="O315" s="278">
        <f t="shared" si="37"/>
        <v>0</v>
      </c>
      <c r="P315" s="284"/>
      <c r="Q315" s="280">
        <f t="shared" si="41"/>
        <v>0</v>
      </c>
      <c r="R315" s="164"/>
      <c r="S315" s="164"/>
      <c r="T315" s="281">
        <f t="shared" si="43"/>
        <v>0</v>
      </c>
      <c r="U315" s="281">
        <f t="shared" si="44"/>
        <v>0</v>
      </c>
      <c r="V315" s="155">
        <f t="shared" si="42"/>
        <v>0</v>
      </c>
      <c r="W315" s="282"/>
      <c r="X315" s="282"/>
      <c r="Y315" s="282"/>
      <c r="Z315" s="282"/>
      <c r="AA315" s="282"/>
      <c r="AB315" s="282"/>
      <c r="AC315" s="282"/>
    </row>
    <row r="316" spans="2:29" x14ac:dyDescent="0.35">
      <c r="B316" s="283" t="s">
        <v>435</v>
      </c>
      <c r="C316" s="164"/>
      <c r="D316" s="164"/>
      <c r="E316" s="164"/>
      <c r="F316" s="155">
        <f t="shared" si="45"/>
        <v>0</v>
      </c>
      <c r="G316" s="164"/>
      <c r="H316" s="155" t="str">
        <f t="shared" si="38"/>
        <v/>
      </c>
      <c r="I316" s="277">
        <f t="shared" si="39"/>
        <v>0</v>
      </c>
      <c r="J316" s="164"/>
      <c r="K316" s="164"/>
      <c r="L316" s="164"/>
      <c r="M316" s="164"/>
      <c r="N316" s="278">
        <f t="shared" si="40"/>
        <v>0</v>
      </c>
      <c r="O316" s="278">
        <f t="shared" si="37"/>
        <v>0</v>
      </c>
      <c r="P316" s="284"/>
      <c r="Q316" s="280">
        <f t="shared" si="41"/>
        <v>0</v>
      </c>
      <c r="R316" s="164"/>
      <c r="S316" s="164"/>
      <c r="T316" s="281">
        <f t="shared" si="43"/>
        <v>0</v>
      </c>
      <c r="U316" s="281">
        <f t="shared" si="44"/>
        <v>0</v>
      </c>
      <c r="V316" s="155">
        <f t="shared" si="42"/>
        <v>0</v>
      </c>
      <c r="W316" s="282"/>
      <c r="X316" s="282"/>
      <c r="Y316" s="282"/>
      <c r="Z316" s="282"/>
      <c r="AA316" s="282"/>
      <c r="AB316" s="282"/>
      <c r="AC316" s="282"/>
    </row>
    <row r="317" spans="2:29" x14ac:dyDescent="0.35">
      <c r="B317" s="283" t="s">
        <v>436</v>
      </c>
      <c r="C317" s="164"/>
      <c r="D317" s="164"/>
      <c r="E317" s="164"/>
      <c r="F317" s="155">
        <f t="shared" si="45"/>
        <v>0</v>
      </c>
      <c r="G317" s="164"/>
      <c r="H317" s="155" t="str">
        <f t="shared" si="38"/>
        <v/>
      </c>
      <c r="I317" s="277">
        <f t="shared" si="39"/>
        <v>0</v>
      </c>
      <c r="J317" s="164"/>
      <c r="K317" s="164"/>
      <c r="L317" s="164"/>
      <c r="M317" s="164"/>
      <c r="N317" s="278">
        <f t="shared" si="40"/>
        <v>0</v>
      </c>
      <c r="O317" s="278">
        <f t="shared" si="37"/>
        <v>0</v>
      </c>
      <c r="P317" s="284"/>
      <c r="Q317" s="280">
        <f t="shared" si="41"/>
        <v>0</v>
      </c>
      <c r="R317" s="164"/>
      <c r="S317" s="164"/>
      <c r="T317" s="281">
        <f t="shared" si="43"/>
        <v>0</v>
      </c>
      <c r="U317" s="281">
        <f t="shared" si="44"/>
        <v>0</v>
      </c>
      <c r="V317" s="155">
        <f t="shared" si="42"/>
        <v>0</v>
      </c>
      <c r="W317" s="282"/>
      <c r="X317" s="282"/>
      <c r="Y317" s="282"/>
      <c r="Z317" s="282"/>
      <c r="AA317" s="282"/>
      <c r="AB317" s="282"/>
      <c r="AC317" s="282"/>
    </row>
    <row r="318" spans="2:29" x14ac:dyDescent="0.35">
      <c r="B318" s="283" t="s">
        <v>437</v>
      </c>
      <c r="C318" s="164"/>
      <c r="D318" s="164"/>
      <c r="E318" s="164"/>
      <c r="F318" s="155">
        <f t="shared" si="45"/>
        <v>0</v>
      </c>
      <c r="G318" s="164"/>
      <c r="H318" s="155" t="str">
        <f t="shared" si="38"/>
        <v/>
      </c>
      <c r="I318" s="277">
        <f t="shared" si="39"/>
        <v>0</v>
      </c>
      <c r="J318" s="164"/>
      <c r="K318" s="164"/>
      <c r="L318" s="164"/>
      <c r="M318" s="164"/>
      <c r="N318" s="278">
        <f t="shared" si="40"/>
        <v>0</v>
      </c>
      <c r="O318" s="278">
        <f t="shared" si="37"/>
        <v>0</v>
      </c>
      <c r="P318" s="284"/>
      <c r="Q318" s="280">
        <f t="shared" si="41"/>
        <v>0</v>
      </c>
      <c r="R318" s="164"/>
      <c r="S318" s="164"/>
      <c r="T318" s="281">
        <f t="shared" si="43"/>
        <v>0</v>
      </c>
      <c r="U318" s="281">
        <f t="shared" si="44"/>
        <v>0</v>
      </c>
      <c r="V318" s="155">
        <f t="shared" si="42"/>
        <v>0</v>
      </c>
      <c r="W318" s="282"/>
      <c r="X318" s="282"/>
      <c r="Y318" s="282"/>
      <c r="Z318" s="282"/>
      <c r="AA318" s="282"/>
      <c r="AB318" s="282"/>
      <c r="AC318" s="282"/>
    </row>
    <row r="319" spans="2:29" x14ac:dyDescent="0.35">
      <c r="B319" s="283" t="s">
        <v>438</v>
      </c>
      <c r="C319" s="164"/>
      <c r="D319" s="164"/>
      <c r="E319" s="164"/>
      <c r="F319" s="155">
        <f t="shared" si="45"/>
        <v>0</v>
      </c>
      <c r="G319" s="164"/>
      <c r="H319" s="155" t="str">
        <f t="shared" si="38"/>
        <v/>
      </c>
      <c r="I319" s="277">
        <f t="shared" si="39"/>
        <v>0</v>
      </c>
      <c r="J319" s="164"/>
      <c r="K319" s="164"/>
      <c r="L319" s="164"/>
      <c r="M319" s="164"/>
      <c r="N319" s="278">
        <f t="shared" si="40"/>
        <v>0</v>
      </c>
      <c r="O319" s="278">
        <f t="shared" si="37"/>
        <v>0</v>
      </c>
      <c r="P319" s="284"/>
      <c r="Q319" s="280">
        <f t="shared" si="41"/>
        <v>0</v>
      </c>
      <c r="R319" s="164"/>
      <c r="S319" s="164"/>
      <c r="T319" s="281">
        <f t="shared" si="43"/>
        <v>0</v>
      </c>
      <c r="U319" s="281">
        <f t="shared" si="44"/>
        <v>0</v>
      </c>
      <c r="V319" s="155">
        <f t="shared" si="42"/>
        <v>0</v>
      </c>
      <c r="W319" s="282"/>
      <c r="X319" s="282"/>
      <c r="Y319" s="282"/>
      <c r="Z319" s="282"/>
      <c r="AA319" s="282"/>
      <c r="AB319" s="282"/>
      <c r="AC319" s="282"/>
    </row>
    <row r="320" spans="2:29" x14ac:dyDescent="0.35">
      <c r="B320" s="283" t="s">
        <v>439</v>
      </c>
      <c r="C320" s="164"/>
      <c r="D320" s="164"/>
      <c r="E320" s="164"/>
      <c r="F320" s="155">
        <f t="shared" si="45"/>
        <v>0</v>
      </c>
      <c r="G320" s="164"/>
      <c r="H320" s="155" t="str">
        <f t="shared" si="38"/>
        <v/>
      </c>
      <c r="I320" s="277">
        <f t="shared" si="39"/>
        <v>0</v>
      </c>
      <c r="J320" s="164"/>
      <c r="K320" s="164"/>
      <c r="L320" s="164"/>
      <c r="M320" s="164"/>
      <c r="N320" s="278">
        <f t="shared" si="40"/>
        <v>0</v>
      </c>
      <c r="O320" s="278">
        <f t="shared" si="37"/>
        <v>0</v>
      </c>
      <c r="P320" s="284"/>
      <c r="Q320" s="280">
        <f t="shared" si="41"/>
        <v>0</v>
      </c>
      <c r="R320" s="164"/>
      <c r="S320" s="164"/>
      <c r="T320" s="281">
        <f t="shared" si="43"/>
        <v>0</v>
      </c>
      <c r="U320" s="281">
        <f t="shared" si="44"/>
        <v>0</v>
      </c>
      <c r="V320" s="155">
        <f t="shared" si="42"/>
        <v>0</v>
      </c>
      <c r="W320" s="282"/>
      <c r="X320" s="282"/>
      <c r="Y320" s="282"/>
      <c r="Z320" s="282"/>
      <c r="AA320" s="282"/>
      <c r="AB320" s="282"/>
      <c r="AC320" s="282"/>
    </row>
    <row r="321" spans="2:29" x14ac:dyDescent="0.35">
      <c r="B321" s="283" t="s">
        <v>440</v>
      </c>
      <c r="C321" s="164"/>
      <c r="D321" s="164"/>
      <c r="E321" s="164"/>
      <c r="F321" s="155">
        <f t="shared" si="45"/>
        <v>0</v>
      </c>
      <c r="G321" s="164"/>
      <c r="H321" s="155" t="str">
        <f t="shared" si="38"/>
        <v/>
      </c>
      <c r="I321" s="277">
        <f t="shared" si="39"/>
        <v>0</v>
      </c>
      <c r="J321" s="164"/>
      <c r="K321" s="164"/>
      <c r="L321" s="164"/>
      <c r="M321" s="164"/>
      <c r="N321" s="278">
        <f t="shared" si="40"/>
        <v>0</v>
      </c>
      <c r="O321" s="278">
        <f t="shared" si="37"/>
        <v>0</v>
      </c>
      <c r="P321" s="284"/>
      <c r="Q321" s="280">
        <f t="shared" si="41"/>
        <v>0</v>
      </c>
      <c r="R321" s="164"/>
      <c r="S321" s="164"/>
      <c r="T321" s="281">
        <f t="shared" si="43"/>
        <v>0</v>
      </c>
      <c r="U321" s="281">
        <f t="shared" si="44"/>
        <v>0</v>
      </c>
      <c r="V321" s="155">
        <f t="shared" si="42"/>
        <v>0</v>
      </c>
      <c r="W321" s="282"/>
      <c r="X321" s="282"/>
      <c r="Y321" s="282"/>
      <c r="Z321" s="282"/>
      <c r="AA321" s="282"/>
      <c r="AB321" s="282"/>
      <c r="AC321" s="282"/>
    </row>
    <row r="322" spans="2:29" x14ac:dyDescent="0.35">
      <c r="B322" s="283" t="s">
        <v>441</v>
      </c>
      <c r="C322" s="164"/>
      <c r="D322" s="164"/>
      <c r="E322" s="164"/>
      <c r="F322" s="155">
        <f t="shared" si="45"/>
        <v>0</v>
      </c>
      <c r="G322" s="164"/>
      <c r="H322" s="155" t="str">
        <f t="shared" si="38"/>
        <v/>
      </c>
      <c r="I322" s="277">
        <f t="shared" si="39"/>
        <v>0</v>
      </c>
      <c r="J322" s="164"/>
      <c r="K322" s="164"/>
      <c r="L322" s="164"/>
      <c r="M322" s="164"/>
      <c r="N322" s="278">
        <f t="shared" si="40"/>
        <v>0</v>
      </c>
      <c r="O322" s="278">
        <f t="shared" si="37"/>
        <v>0</v>
      </c>
      <c r="P322" s="284"/>
      <c r="Q322" s="280">
        <f t="shared" si="41"/>
        <v>0</v>
      </c>
      <c r="R322" s="164"/>
      <c r="S322" s="164"/>
      <c r="T322" s="281">
        <f t="shared" si="43"/>
        <v>0</v>
      </c>
      <c r="U322" s="281">
        <f t="shared" si="44"/>
        <v>0</v>
      </c>
      <c r="V322" s="155">
        <f t="shared" si="42"/>
        <v>0</v>
      </c>
      <c r="W322" s="282"/>
      <c r="X322" s="282"/>
      <c r="Y322" s="282"/>
      <c r="Z322" s="282"/>
      <c r="AA322" s="282"/>
      <c r="AB322" s="282"/>
      <c r="AC322" s="282"/>
    </row>
    <row r="323" spans="2:29" x14ac:dyDescent="0.35">
      <c r="B323" s="283" t="s">
        <v>442</v>
      </c>
      <c r="C323" s="164"/>
      <c r="D323" s="164"/>
      <c r="E323" s="164"/>
      <c r="F323" s="155">
        <f t="shared" si="45"/>
        <v>0</v>
      </c>
      <c r="G323" s="164"/>
      <c r="H323" s="155" t="str">
        <f t="shared" si="38"/>
        <v/>
      </c>
      <c r="I323" s="277">
        <f t="shared" si="39"/>
        <v>0</v>
      </c>
      <c r="J323" s="164"/>
      <c r="K323" s="164"/>
      <c r="L323" s="164"/>
      <c r="M323" s="164"/>
      <c r="N323" s="278">
        <f t="shared" si="40"/>
        <v>0</v>
      </c>
      <c r="O323" s="278">
        <f t="shared" si="37"/>
        <v>0</v>
      </c>
      <c r="P323" s="284"/>
      <c r="Q323" s="280">
        <f t="shared" si="41"/>
        <v>0</v>
      </c>
      <c r="R323" s="164"/>
      <c r="S323" s="164"/>
      <c r="T323" s="281">
        <f t="shared" si="43"/>
        <v>0</v>
      </c>
      <c r="U323" s="281">
        <f t="shared" si="44"/>
        <v>0</v>
      </c>
      <c r="V323" s="155">
        <f t="shared" si="42"/>
        <v>0</v>
      </c>
      <c r="W323" s="282"/>
      <c r="X323" s="282"/>
      <c r="Y323" s="282"/>
      <c r="Z323" s="282"/>
      <c r="AA323" s="282"/>
      <c r="AB323" s="282"/>
      <c r="AC323" s="282"/>
    </row>
    <row r="324" spans="2:29" x14ac:dyDescent="0.35">
      <c r="B324" s="283" t="s">
        <v>443</v>
      </c>
      <c r="C324" s="164"/>
      <c r="D324" s="164"/>
      <c r="E324" s="164"/>
      <c r="F324" s="155">
        <f t="shared" si="45"/>
        <v>0</v>
      </c>
      <c r="G324" s="164"/>
      <c r="H324" s="155" t="str">
        <f t="shared" si="38"/>
        <v/>
      </c>
      <c r="I324" s="277">
        <f t="shared" si="39"/>
        <v>0</v>
      </c>
      <c r="J324" s="164"/>
      <c r="K324" s="164"/>
      <c r="L324" s="164"/>
      <c r="M324" s="164"/>
      <c r="N324" s="278">
        <f t="shared" si="40"/>
        <v>0</v>
      </c>
      <c r="O324" s="278">
        <f t="shared" si="37"/>
        <v>0</v>
      </c>
      <c r="P324" s="284"/>
      <c r="Q324" s="280">
        <f t="shared" si="41"/>
        <v>0</v>
      </c>
      <c r="R324" s="164"/>
      <c r="S324" s="164"/>
      <c r="T324" s="281">
        <f t="shared" si="43"/>
        <v>0</v>
      </c>
      <c r="U324" s="281">
        <f t="shared" si="44"/>
        <v>0</v>
      </c>
      <c r="V324" s="155">
        <f t="shared" si="42"/>
        <v>0</v>
      </c>
      <c r="W324" s="282"/>
      <c r="X324" s="282"/>
      <c r="Y324" s="282"/>
      <c r="Z324" s="282"/>
      <c r="AA324" s="282"/>
      <c r="AB324" s="282"/>
      <c r="AC324" s="282"/>
    </row>
    <row r="325" spans="2:29" x14ac:dyDescent="0.35">
      <c r="B325" s="283" t="s">
        <v>444</v>
      </c>
      <c r="C325" s="164"/>
      <c r="D325" s="164"/>
      <c r="E325" s="164"/>
      <c r="F325" s="155">
        <f t="shared" si="45"/>
        <v>0</v>
      </c>
      <c r="G325" s="164"/>
      <c r="H325" s="155" t="str">
        <f t="shared" si="38"/>
        <v/>
      </c>
      <c r="I325" s="277">
        <f t="shared" si="39"/>
        <v>0</v>
      </c>
      <c r="J325" s="164"/>
      <c r="K325" s="164"/>
      <c r="L325" s="164"/>
      <c r="M325" s="164"/>
      <c r="N325" s="278">
        <f t="shared" si="40"/>
        <v>0</v>
      </c>
      <c r="O325" s="278">
        <f t="shared" si="37"/>
        <v>0</v>
      </c>
      <c r="P325" s="284"/>
      <c r="Q325" s="280">
        <f t="shared" si="41"/>
        <v>0</v>
      </c>
      <c r="R325" s="164"/>
      <c r="S325" s="164"/>
      <c r="T325" s="281">
        <f t="shared" si="43"/>
        <v>0</v>
      </c>
      <c r="U325" s="281">
        <f t="shared" si="44"/>
        <v>0</v>
      </c>
      <c r="V325" s="155">
        <f t="shared" si="42"/>
        <v>0</v>
      </c>
      <c r="W325" s="282"/>
      <c r="X325" s="282"/>
      <c r="Y325" s="282"/>
      <c r="Z325" s="282"/>
      <c r="AA325" s="282"/>
      <c r="AB325" s="282"/>
      <c r="AC325" s="282"/>
    </row>
    <row r="326" spans="2:29" x14ac:dyDescent="0.35">
      <c r="B326" s="283" t="s">
        <v>445</v>
      </c>
      <c r="C326" s="164"/>
      <c r="D326" s="164"/>
      <c r="E326" s="164"/>
      <c r="F326" s="155">
        <f t="shared" si="45"/>
        <v>0</v>
      </c>
      <c r="G326" s="164"/>
      <c r="H326" s="155" t="str">
        <f t="shared" si="38"/>
        <v/>
      </c>
      <c r="I326" s="277">
        <f t="shared" si="39"/>
        <v>0</v>
      </c>
      <c r="J326" s="164"/>
      <c r="K326" s="164"/>
      <c r="L326" s="164"/>
      <c r="M326" s="164"/>
      <c r="N326" s="278">
        <f t="shared" si="40"/>
        <v>0</v>
      </c>
      <c r="O326" s="278">
        <f t="shared" ref="O326:O355" si="46">+IF(M326="",0,VLOOKUP(L326&amp;M326,$B$360:$I$369,6,FALSE))</f>
        <v>0</v>
      </c>
      <c r="P326" s="284"/>
      <c r="Q326" s="280">
        <f t="shared" si="41"/>
        <v>0</v>
      </c>
      <c r="R326" s="164"/>
      <c r="S326" s="164"/>
      <c r="T326" s="281">
        <f t="shared" si="43"/>
        <v>0</v>
      </c>
      <c r="U326" s="281">
        <f t="shared" si="44"/>
        <v>0</v>
      </c>
      <c r="V326" s="155">
        <f t="shared" si="42"/>
        <v>0</v>
      </c>
      <c r="W326" s="282"/>
      <c r="X326" s="282"/>
      <c r="Y326" s="282"/>
      <c r="Z326" s="282"/>
      <c r="AA326" s="282"/>
      <c r="AB326" s="282"/>
      <c r="AC326" s="282"/>
    </row>
    <row r="327" spans="2:29" x14ac:dyDescent="0.35">
      <c r="B327" s="283" t="s">
        <v>446</v>
      </c>
      <c r="C327" s="164"/>
      <c r="D327" s="164"/>
      <c r="E327" s="164"/>
      <c r="F327" s="155">
        <f t="shared" si="45"/>
        <v>0</v>
      </c>
      <c r="G327" s="164"/>
      <c r="H327" s="155" t="str">
        <f t="shared" ref="H327:H355" si="47">+IF(G327="","",F327/G327)</f>
        <v/>
      </c>
      <c r="I327" s="277">
        <f t="shared" ref="I327:I355" si="48">+G327*12</f>
        <v>0</v>
      </c>
      <c r="J327" s="164"/>
      <c r="K327" s="164"/>
      <c r="L327" s="164"/>
      <c r="M327" s="164"/>
      <c r="N327" s="278">
        <f t="shared" ref="N327:N355" si="49">+IF(L327="",0,VLOOKUP(L327&amp;M327,$B$360:$I$369,5,FALSE))</f>
        <v>0</v>
      </c>
      <c r="O327" s="278">
        <f t="shared" si="46"/>
        <v>0</v>
      </c>
      <c r="P327" s="284"/>
      <c r="Q327" s="280">
        <f t="shared" ref="Q327:Q355" si="50">+P327*N327+(1-P327)*O327</f>
        <v>0</v>
      </c>
      <c r="R327" s="164"/>
      <c r="S327" s="164"/>
      <c r="T327" s="281">
        <f t="shared" si="43"/>
        <v>0</v>
      </c>
      <c r="U327" s="281">
        <f t="shared" si="44"/>
        <v>0</v>
      </c>
      <c r="V327" s="155">
        <f t="shared" ref="V327:V355" si="51">+Q327*U327/1000000</f>
        <v>0</v>
      </c>
      <c r="W327" s="282"/>
      <c r="X327" s="282"/>
      <c r="Y327" s="282"/>
      <c r="Z327" s="282"/>
      <c r="AA327" s="282"/>
      <c r="AB327" s="282"/>
      <c r="AC327" s="282"/>
    </row>
    <row r="328" spans="2:29" x14ac:dyDescent="0.35">
      <c r="B328" s="283" t="s">
        <v>447</v>
      </c>
      <c r="C328" s="164"/>
      <c r="D328" s="164"/>
      <c r="E328" s="164"/>
      <c r="F328" s="155">
        <f t="shared" si="45"/>
        <v>0</v>
      </c>
      <c r="G328" s="164"/>
      <c r="H328" s="155" t="str">
        <f t="shared" si="47"/>
        <v/>
      </c>
      <c r="I328" s="277">
        <f t="shared" si="48"/>
        <v>0</v>
      </c>
      <c r="J328" s="164"/>
      <c r="K328" s="164"/>
      <c r="L328" s="164"/>
      <c r="M328" s="164"/>
      <c r="N328" s="278">
        <f t="shared" si="49"/>
        <v>0</v>
      </c>
      <c r="O328" s="278">
        <f t="shared" si="46"/>
        <v>0</v>
      </c>
      <c r="P328" s="284"/>
      <c r="Q328" s="280">
        <f t="shared" si="50"/>
        <v>0</v>
      </c>
      <c r="R328" s="164"/>
      <c r="S328" s="164"/>
      <c r="T328" s="281">
        <f t="shared" ref="T328:T355" si="52">+R328*2</f>
        <v>0</v>
      </c>
      <c r="U328" s="281">
        <f t="shared" ref="U328:U355" si="53">+T328*I328</f>
        <v>0</v>
      </c>
      <c r="V328" s="155">
        <f t="shared" si="51"/>
        <v>0</v>
      </c>
      <c r="W328" s="282"/>
      <c r="X328" s="282"/>
      <c r="Y328" s="282"/>
      <c r="Z328" s="282"/>
      <c r="AA328" s="282"/>
      <c r="AB328" s="282"/>
      <c r="AC328" s="282"/>
    </row>
    <row r="329" spans="2:29" x14ac:dyDescent="0.35">
      <c r="B329" s="283" t="s">
        <v>448</v>
      </c>
      <c r="C329" s="164"/>
      <c r="D329" s="164"/>
      <c r="E329" s="164"/>
      <c r="F329" s="155">
        <f t="shared" si="45"/>
        <v>0</v>
      </c>
      <c r="G329" s="164"/>
      <c r="H329" s="155" t="str">
        <f t="shared" si="47"/>
        <v/>
      </c>
      <c r="I329" s="277">
        <f t="shared" si="48"/>
        <v>0</v>
      </c>
      <c r="J329" s="164"/>
      <c r="K329" s="164"/>
      <c r="L329" s="164"/>
      <c r="M329" s="164"/>
      <c r="N329" s="278">
        <f t="shared" si="49"/>
        <v>0</v>
      </c>
      <c r="O329" s="278">
        <f t="shared" si="46"/>
        <v>0</v>
      </c>
      <c r="P329" s="284"/>
      <c r="Q329" s="280">
        <f t="shared" si="50"/>
        <v>0</v>
      </c>
      <c r="R329" s="164"/>
      <c r="S329" s="164"/>
      <c r="T329" s="281">
        <f t="shared" si="52"/>
        <v>0</v>
      </c>
      <c r="U329" s="281">
        <f t="shared" si="53"/>
        <v>0</v>
      </c>
      <c r="V329" s="155">
        <f t="shared" si="51"/>
        <v>0</v>
      </c>
      <c r="W329" s="282"/>
      <c r="X329" s="282"/>
      <c r="Y329" s="282"/>
      <c r="Z329" s="282"/>
      <c r="AA329" s="282"/>
      <c r="AB329" s="282"/>
      <c r="AC329" s="282"/>
    </row>
    <row r="330" spans="2:29" x14ac:dyDescent="0.35">
      <c r="B330" s="283" t="s">
        <v>449</v>
      </c>
      <c r="C330" s="164"/>
      <c r="D330" s="164"/>
      <c r="E330" s="164"/>
      <c r="F330" s="155">
        <f t="shared" si="45"/>
        <v>0</v>
      </c>
      <c r="G330" s="164"/>
      <c r="H330" s="155" t="str">
        <f t="shared" si="47"/>
        <v/>
      </c>
      <c r="I330" s="277">
        <f t="shared" si="48"/>
        <v>0</v>
      </c>
      <c r="J330" s="164"/>
      <c r="K330" s="164"/>
      <c r="L330" s="164"/>
      <c r="M330" s="164"/>
      <c r="N330" s="278">
        <f t="shared" si="49"/>
        <v>0</v>
      </c>
      <c r="O330" s="278">
        <f t="shared" si="46"/>
        <v>0</v>
      </c>
      <c r="P330" s="284"/>
      <c r="Q330" s="280">
        <f t="shared" si="50"/>
        <v>0</v>
      </c>
      <c r="R330" s="164"/>
      <c r="S330" s="164"/>
      <c r="T330" s="281">
        <f t="shared" si="52"/>
        <v>0</v>
      </c>
      <c r="U330" s="281">
        <f t="shared" si="53"/>
        <v>0</v>
      </c>
      <c r="V330" s="155">
        <f t="shared" si="51"/>
        <v>0</v>
      </c>
      <c r="W330" s="282"/>
      <c r="X330" s="282"/>
      <c r="Y330" s="282"/>
      <c r="Z330" s="282"/>
      <c r="AA330" s="282"/>
      <c r="AB330" s="282"/>
      <c r="AC330" s="282"/>
    </row>
    <row r="331" spans="2:29" x14ac:dyDescent="0.35">
      <c r="B331" s="283" t="s">
        <v>450</v>
      </c>
      <c r="C331" s="164"/>
      <c r="D331" s="164"/>
      <c r="E331" s="164"/>
      <c r="F331" s="155">
        <f t="shared" si="45"/>
        <v>0</v>
      </c>
      <c r="G331" s="164"/>
      <c r="H331" s="155" t="str">
        <f t="shared" si="47"/>
        <v/>
      </c>
      <c r="I331" s="277">
        <f t="shared" si="48"/>
        <v>0</v>
      </c>
      <c r="J331" s="164"/>
      <c r="K331" s="164"/>
      <c r="L331" s="164"/>
      <c r="M331" s="164"/>
      <c r="N331" s="278">
        <f t="shared" si="49"/>
        <v>0</v>
      </c>
      <c r="O331" s="278">
        <f t="shared" si="46"/>
        <v>0</v>
      </c>
      <c r="P331" s="284"/>
      <c r="Q331" s="280">
        <f t="shared" si="50"/>
        <v>0</v>
      </c>
      <c r="R331" s="164"/>
      <c r="S331" s="164"/>
      <c r="T331" s="281">
        <f t="shared" si="52"/>
        <v>0</v>
      </c>
      <c r="U331" s="281">
        <f t="shared" si="53"/>
        <v>0</v>
      </c>
      <c r="V331" s="155">
        <f t="shared" si="51"/>
        <v>0</v>
      </c>
      <c r="W331" s="282"/>
      <c r="X331" s="282"/>
      <c r="Y331" s="282"/>
      <c r="Z331" s="282"/>
      <c r="AA331" s="282"/>
      <c r="AB331" s="282"/>
      <c r="AC331" s="282"/>
    </row>
    <row r="332" spans="2:29" x14ac:dyDescent="0.35">
      <c r="B332" s="283" t="s">
        <v>451</v>
      </c>
      <c r="C332" s="164"/>
      <c r="D332" s="164"/>
      <c r="E332" s="164"/>
      <c r="F332" s="155">
        <f t="shared" si="45"/>
        <v>0</v>
      </c>
      <c r="G332" s="164"/>
      <c r="H332" s="155" t="str">
        <f t="shared" si="47"/>
        <v/>
      </c>
      <c r="I332" s="277">
        <f t="shared" si="48"/>
        <v>0</v>
      </c>
      <c r="J332" s="164"/>
      <c r="K332" s="164"/>
      <c r="L332" s="164"/>
      <c r="M332" s="164"/>
      <c r="N332" s="278">
        <f t="shared" si="49"/>
        <v>0</v>
      </c>
      <c r="O332" s="278">
        <f t="shared" si="46"/>
        <v>0</v>
      </c>
      <c r="P332" s="284"/>
      <c r="Q332" s="280">
        <f t="shared" si="50"/>
        <v>0</v>
      </c>
      <c r="R332" s="164"/>
      <c r="S332" s="164"/>
      <c r="T332" s="281">
        <f t="shared" si="52"/>
        <v>0</v>
      </c>
      <c r="U332" s="281">
        <f t="shared" si="53"/>
        <v>0</v>
      </c>
      <c r="V332" s="155">
        <f t="shared" si="51"/>
        <v>0</v>
      </c>
      <c r="W332" s="282"/>
      <c r="X332" s="282"/>
      <c r="Y332" s="282"/>
      <c r="Z332" s="282"/>
      <c r="AA332" s="282"/>
      <c r="AB332" s="282"/>
      <c r="AC332" s="282"/>
    </row>
    <row r="333" spans="2:29" x14ac:dyDescent="0.35">
      <c r="B333" s="283" t="s">
        <v>452</v>
      </c>
      <c r="C333" s="164"/>
      <c r="D333" s="164"/>
      <c r="E333" s="164"/>
      <c r="F333" s="155">
        <f t="shared" si="45"/>
        <v>0</v>
      </c>
      <c r="G333" s="164"/>
      <c r="H333" s="155" t="str">
        <f t="shared" si="47"/>
        <v/>
      </c>
      <c r="I333" s="277">
        <f t="shared" si="48"/>
        <v>0</v>
      </c>
      <c r="J333" s="164"/>
      <c r="K333" s="164"/>
      <c r="L333" s="164"/>
      <c r="M333" s="164"/>
      <c r="N333" s="278">
        <f t="shared" si="49"/>
        <v>0</v>
      </c>
      <c r="O333" s="278">
        <f t="shared" si="46"/>
        <v>0</v>
      </c>
      <c r="P333" s="284"/>
      <c r="Q333" s="280">
        <f t="shared" si="50"/>
        <v>0</v>
      </c>
      <c r="R333" s="164"/>
      <c r="S333" s="164"/>
      <c r="T333" s="281">
        <f t="shared" si="52"/>
        <v>0</v>
      </c>
      <c r="U333" s="281">
        <f t="shared" si="53"/>
        <v>0</v>
      </c>
      <c r="V333" s="155">
        <f t="shared" si="51"/>
        <v>0</v>
      </c>
      <c r="W333" s="282"/>
      <c r="X333" s="282"/>
      <c r="Y333" s="282"/>
      <c r="Z333" s="282"/>
      <c r="AA333" s="282"/>
      <c r="AB333" s="282"/>
      <c r="AC333" s="282"/>
    </row>
    <row r="334" spans="2:29" x14ac:dyDescent="0.35">
      <c r="B334" s="283" t="s">
        <v>453</v>
      </c>
      <c r="C334" s="164"/>
      <c r="D334" s="164"/>
      <c r="E334" s="164"/>
      <c r="F334" s="155">
        <f t="shared" si="45"/>
        <v>0</v>
      </c>
      <c r="G334" s="164"/>
      <c r="H334" s="155" t="str">
        <f t="shared" si="47"/>
        <v/>
      </c>
      <c r="I334" s="277">
        <f t="shared" si="48"/>
        <v>0</v>
      </c>
      <c r="J334" s="164"/>
      <c r="K334" s="164"/>
      <c r="L334" s="164"/>
      <c r="M334" s="164"/>
      <c r="N334" s="278">
        <f t="shared" si="49"/>
        <v>0</v>
      </c>
      <c r="O334" s="278">
        <f t="shared" si="46"/>
        <v>0</v>
      </c>
      <c r="P334" s="284"/>
      <c r="Q334" s="280">
        <f t="shared" si="50"/>
        <v>0</v>
      </c>
      <c r="R334" s="164"/>
      <c r="S334" s="164"/>
      <c r="T334" s="281">
        <f t="shared" si="52"/>
        <v>0</v>
      </c>
      <c r="U334" s="281">
        <f t="shared" si="53"/>
        <v>0</v>
      </c>
      <c r="V334" s="155">
        <f t="shared" si="51"/>
        <v>0</v>
      </c>
      <c r="W334" s="282"/>
      <c r="X334" s="282"/>
      <c r="Y334" s="282"/>
      <c r="Z334" s="282"/>
      <c r="AA334" s="282"/>
      <c r="AB334" s="282"/>
      <c r="AC334" s="282"/>
    </row>
    <row r="335" spans="2:29" x14ac:dyDescent="0.35">
      <c r="B335" s="283" t="s">
        <v>454</v>
      </c>
      <c r="C335" s="164"/>
      <c r="D335" s="164"/>
      <c r="E335" s="164"/>
      <c r="F335" s="155">
        <f t="shared" si="45"/>
        <v>0</v>
      </c>
      <c r="G335" s="164"/>
      <c r="H335" s="155" t="str">
        <f t="shared" si="47"/>
        <v/>
      </c>
      <c r="I335" s="277">
        <f t="shared" si="48"/>
        <v>0</v>
      </c>
      <c r="J335" s="164"/>
      <c r="K335" s="164"/>
      <c r="L335" s="164"/>
      <c r="M335" s="164"/>
      <c r="N335" s="278">
        <f t="shared" si="49"/>
        <v>0</v>
      </c>
      <c r="O335" s="278">
        <f t="shared" si="46"/>
        <v>0</v>
      </c>
      <c r="P335" s="284"/>
      <c r="Q335" s="280">
        <f t="shared" si="50"/>
        <v>0</v>
      </c>
      <c r="R335" s="164"/>
      <c r="S335" s="164"/>
      <c r="T335" s="281">
        <f t="shared" si="52"/>
        <v>0</v>
      </c>
      <c r="U335" s="281">
        <f t="shared" si="53"/>
        <v>0</v>
      </c>
      <c r="V335" s="155">
        <f t="shared" si="51"/>
        <v>0</v>
      </c>
      <c r="W335" s="282"/>
      <c r="X335" s="282"/>
      <c r="Y335" s="282"/>
      <c r="Z335" s="282"/>
      <c r="AA335" s="282"/>
      <c r="AB335" s="282"/>
      <c r="AC335" s="282"/>
    </row>
    <row r="336" spans="2:29" x14ac:dyDescent="0.35">
      <c r="B336" s="283" t="s">
        <v>455</v>
      </c>
      <c r="C336" s="164"/>
      <c r="D336" s="164"/>
      <c r="E336" s="164"/>
      <c r="F336" s="155">
        <f t="shared" si="45"/>
        <v>0</v>
      </c>
      <c r="G336" s="164"/>
      <c r="H336" s="155" t="str">
        <f t="shared" si="47"/>
        <v/>
      </c>
      <c r="I336" s="277">
        <f t="shared" si="48"/>
        <v>0</v>
      </c>
      <c r="J336" s="164"/>
      <c r="K336" s="164"/>
      <c r="L336" s="164"/>
      <c r="M336" s="164"/>
      <c r="N336" s="278">
        <f t="shared" si="49"/>
        <v>0</v>
      </c>
      <c r="O336" s="278">
        <f t="shared" si="46"/>
        <v>0</v>
      </c>
      <c r="P336" s="284"/>
      <c r="Q336" s="280">
        <f t="shared" si="50"/>
        <v>0</v>
      </c>
      <c r="R336" s="164"/>
      <c r="S336" s="164"/>
      <c r="T336" s="281">
        <f t="shared" si="52"/>
        <v>0</v>
      </c>
      <c r="U336" s="281">
        <f t="shared" si="53"/>
        <v>0</v>
      </c>
      <c r="V336" s="155">
        <f t="shared" si="51"/>
        <v>0</v>
      </c>
      <c r="W336" s="282"/>
      <c r="X336" s="282"/>
      <c r="Y336" s="282"/>
      <c r="Z336" s="282"/>
      <c r="AA336" s="282"/>
      <c r="AB336" s="282"/>
      <c r="AC336" s="282"/>
    </row>
    <row r="337" spans="2:29" x14ac:dyDescent="0.35">
      <c r="B337" s="283" t="s">
        <v>456</v>
      </c>
      <c r="C337" s="164"/>
      <c r="D337" s="164"/>
      <c r="E337" s="164"/>
      <c r="F337" s="155">
        <f t="shared" si="45"/>
        <v>0</v>
      </c>
      <c r="G337" s="164"/>
      <c r="H337" s="155" t="str">
        <f t="shared" si="47"/>
        <v/>
      </c>
      <c r="I337" s="277">
        <f t="shared" si="48"/>
        <v>0</v>
      </c>
      <c r="J337" s="164"/>
      <c r="K337" s="164"/>
      <c r="L337" s="164"/>
      <c r="M337" s="164"/>
      <c r="N337" s="278">
        <f t="shared" si="49"/>
        <v>0</v>
      </c>
      <c r="O337" s="278">
        <f t="shared" si="46"/>
        <v>0</v>
      </c>
      <c r="P337" s="284"/>
      <c r="Q337" s="280">
        <f t="shared" si="50"/>
        <v>0</v>
      </c>
      <c r="R337" s="164"/>
      <c r="S337" s="164"/>
      <c r="T337" s="281">
        <f t="shared" si="52"/>
        <v>0</v>
      </c>
      <c r="U337" s="281">
        <f t="shared" si="53"/>
        <v>0</v>
      </c>
      <c r="V337" s="155">
        <f t="shared" si="51"/>
        <v>0</v>
      </c>
      <c r="W337" s="282"/>
      <c r="X337" s="282"/>
      <c r="Y337" s="282"/>
      <c r="Z337" s="282"/>
      <c r="AA337" s="282"/>
      <c r="AB337" s="282"/>
      <c r="AC337" s="282"/>
    </row>
    <row r="338" spans="2:29" x14ac:dyDescent="0.35">
      <c r="B338" s="283" t="s">
        <v>457</v>
      </c>
      <c r="C338" s="164"/>
      <c r="D338" s="164"/>
      <c r="E338" s="164"/>
      <c r="F338" s="155">
        <f t="shared" si="45"/>
        <v>0</v>
      </c>
      <c r="G338" s="164"/>
      <c r="H338" s="155" t="str">
        <f t="shared" si="47"/>
        <v/>
      </c>
      <c r="I338" s="277">
        <f t="shared" si="48"/>
        <v>0</v>
      </c>
      <c r="J338" s="164"/>
      <c r="K338" s="164"/>
      <c r="L338" s="164"/>
      <c r="M338" s="164"/>
      <c r="N338" s="278">
        <f t="shared" si="49"/>
        <v>0</v>
      </c>
      <c r="O338" s="278">
        <f t="shared" si="46"/>
        <v>0</v>
      </c>
      <c r="P338" s="284"/>
      <c r="Q338" s="280">
        <f t="shared" si="50"/>
        <v>0</v>
      </c>
      <c r="R338" s="164"/>
      <c r="S338" s="164"/>
      <c r="T338" s="281">
        <f t="shared" si="52"/>
        <v>0</v>
      </c>
      <c r="U338" s="281">
        <f t="shared" si="53"/>
        <v>0</v>
      </c>
      <c r="V338" s="155">
        <f t="shared" si="51"/>
        <v>0</v>
      </c>
      <c r="W338" s="282"/>
      <c r="X338" s="282"/>
      <c r="Y338" s="282"/>
      <c r="Z338" s="282"/>
      <c r="AA338" s="282"/>
      <c r="AB338" s="282"/>
      <c r="AC338" s="282"/>
    </row>
    <row r="339" spans="2:29" x14ac:dyDescent="0.35">
      <c r="B339" s="283" t="s">
        <v>458</v>
      </c>
      <c r="C339" s="164"/>
      <c r="D339" s="164"/>
      <c r="E339" s="164"/>
      <c r="F339" s="155">
        <f t="shared" si="45"/>
        <v>0</v>
      </c>
      <c r="G339" s="164"/>
      <c r="H339" s="155" t="str">
        <f t="shared" si="47"/>
        <v/>
      </c>
      <c r="I339" s="277">
        <f t="shared" si="48"/>
        <v>0</v>
      </c>
      <c r="J339" s="164"/>
      <c r="K339" s="164"/>
      <c r="L339" s="164"/>
      <c r="M339" s="164"/>
      <c r="N339" s="278">
        <f t="shared" si="49"/>
        <v>0</v>
      </c>
      <c r="O339" s="278">
        <f t="shared" si="46"/>
        <v>0</v>
      </c>
      <c r="P339" s="284"/>
      <c r="Q339" s="280">
        <f t="shared" si="50"/>
        <v>0</v>
      </c>
      <c r="R339" s="164"/>
      <c r="S339" s="164"/>
      <c r="T339" s="281">
        <f t="shared" si="52"/>
        <v>0</v>
      </c>
      <c r="U339" s="281">
        <f t="shared" si="53"/>
        <v>0</v>
      </c>
      <c r="V339" s="155">
        <f t="shared" si="51"/>
        <v>0</v>
      </c>
      <c r="W339" s="282"/>
      <c r="X339" s="282"/>
      <c r="Y339" s="282"/>
      <c r="Z339" s="282"/>
      <c r="AA339" s="282"/>
      <c r="AB339" s="282"/>
      <c r="AC339" s="282"/>
    </row>
    <row r="340" spans="2:29" x14ac:dyDescent="0.35">
      <c r="B340" s="283" t="s">
        <v>459</v>
      </c>
      <c r="C340" s="164"/>
      <c r="D340" s="164"/>
      <c r="E340" s="164"/>
      <c r="F340" s="155">
        <f t="shared" si="45"/>
        <v>0</v>
      </c>
      <c r="G340" s="164"/>
      <c r="H340" s="155" t="str">
        <f t="shared" si="47"/>
        <v/>
      </c>
      <c r="I340" s="277">
        <f t="shared" si="48"/>
        <v>0</v>
      </c>
      <c r="J340" s="164"/>
      <c r="K340" s="164"/>
      <c r="L340" s="164"/>
      <c r="M340" s="164"/>
      <c r="N340" s="278">
        <f t="shared" si="49"/>
        <v>0</v>
      </c>
      <c r="O340" s="278">
        <f t="shared" si="46"/>
        <v>0</v>
      </c>
      <c r="P340" s="284"/>
      <c r="Q340" s="280">
        <f t="shared" si="50"/>
        <v>0</v>
      </c>
      <c r="R340" s="164"/>
      <c r="S340" s="164"/>
      <c r="T340" s="281">
        <f t="shared" si="52"/>
        <v>0</v>
      </c>
      <c r="U340" s="281">
        <f t="shared" si="53"/>
        <v>0</v>
      </c>
      <c r="V340" s="155">
        <f t="shared" si="51"/>
        <v>0</v>
      </c>
      <c r="W340" s="282"/>
      <c r="X340" s="282"/>
      <c r="Y340" s="282"/>
      <c r="Z340" s="282"/>
      <c r="AA340" s="282"/>
      <c r="AB340" s="282"/>
      <c r="AC340" s="282"/>
    </row>
    <row r="341" spans="2:29" x14ac:dyDescent="0.35">
      <c r="B341" s="283" t="s">
        <v>460</v>
      </c>
      <c r="C341" s="164"/>
      <c r="D341" s="164"/>
      <c r="E341" s="164"/>
      <c r="F341" s="155">
        <f t="shared" si="45"/>
        <v>0</v>
      </c>
      <c r="G341" s="164"/>
      <c r="H341" s="155" t="str">
        <f t="shared" si="47"/>
        <v/>
      </c>
      <c r="I341" s="277">
        <f t="shared" si="48"/>
        <v>0</v>
      </c>
      <c r="J341" s="164"/>
      <c r="K341" s="164"/>
      <c r="L341" s="164"/>
      <c r="M341" s="164"/>
      <c r="N341" s="278">
        <f t="shared" si="49"/>
        <v>0</v>
      </c>
      <c r="O341" s="278">
        <f t="shared" si="46"/>
        <v>0</v>
      </c>
      <c r="P341" s="284"/>
      <c r="Q341" s="280">
        <f t="shared" si="50"/>
        <v>0</v>
      </c>
      <c r="R341" s="164"/>
      <c r="S341" s="164"/>
      <c r="T341" s="281">
        <f t="shared" si="52"/>
        <v>0</v>
      </c>
      <c r="U341" s="281">
        <f t="shared" si="53"/>
        <v>0</v>
      </c>
      <c r="V341" s="155">
        <f t="shared" si="51"/>
        <v>0</v>
      </c>
      <c r="W341" s="282"/>
      <c r="X341" s="282"/>
      <c r="Y341" s="282"/>
      <c r="Z341" s="282"/>
      <c r="AA341" s="282"/>
      <c r="AB341" s="282"/>
      <c r="AC341" s="282"/>
    </row>
    <row r="342" spans="2:29" x14ac:dyDescent="0.35">
      <c r="B342" s="283" t="s">
        <v>461</v>
      </c>
      <c r="C342" s="164"/>
      <c r="D342" s="164"/>
      <c r="E342" s="164"/>
      <c r="F342" s="155">
        <f t="shared" si="45"/>
        <v>0</v>
      </c>
      <c r="G342" s="164"/>
      <c r="H342" s="155" t="str">
        <f t="shared" si="47"/>
        <v/>
      </c>
      <c r="I342" s="277">
        <f t="shared" si="48"/>
        <v>0</v>
      </c>
      <c r="J342" s="164"/>
      <c r="K342" s="164"/>
      <c r="L342" s="164"/>
      <c r="M342" s="164"/>
      <c r="N342" s="278">
        <f t="shared" si="49"/>
        <v>0</v>
      </c>
      <c r="O342" s="278">
        <f t="shared" si="46"/>
        <v>0</v>
      </c>
      <c r="P342" s="284"/>
      <c r="Q342" s="280">
        <f t="shared" si="50"/>
        <v>0</v>
      </c>
      <c r="R342" s="164"/>
      <c r="S342" s="164"/>
      <c r="T342" s="281">
        <f t="shared" si="52"/>
        <v>0</v>
      </c>
      <c r="U342" s="281">
        <f t="shared" si="53"/>
        <v>0</v>
      </c>
      <c r="V342" s="155">
        <f t="shared" si="51"/>
        <v>0</v>
      </c>
      <c r="W342" s="282"/>
      <c r="X342" s="282"/>
      <c r="Y342" s="282"/>
      <c r="Z342" s="282"/>
      <c r="AA342" s="282"/>
      <c r="AB342" s="282"/>
      <c r="AC342" s="282"/>
    </row>
    <row r="343" spans="2:29" x14ac:dyDescent="0.35">
      <c r="B343" s="283" t="s">
        <v>462</v>
      </c>
      <c r="C343" s="164"/>
      <c r="D343" s="164"/>
      <c r="E343" s="164"/>
      <c r="F343" s="155">
        <f t="shared" si="45"/>
        <v>0</v>
      </c>
      <c r="G343" s="164"/>
      <c r="H343" s="155" t="str">
        <f t="shared" si="47"/>
        <v/>
      </c>
      <c r="I343" s="277">
        <f t="shared" si="48"/>
        <v>0</v>
      </c>
      <c r="J343" s="164"/>
      <c r="K343" s="164"/>
      <c r="L343" s="164"/>
      <c r="M343" s="164"/>
      <c r="N343" s="278">
        <f t="shared" si="49"/>
        <v>0</v>
      </c>
      <c r="O343" s="278">
        <f t="shared" si="46"/>
        <v>0</v>
      </c>
      <c r="P343" s="284"/>
      <c r="Q343" s="280">
        <f t="shared" si="50"/>
        <v>0</v>
      </c>
      <c r="R343" s="164"/>
      <c r="S343" s="164"/>
      <c r="T343" s="281">
        <f t="shared" si="52"/>
        <v>0</v>
      </c>
      <c r="U343" s="281">
        <f t="shared" si="53"/>
        <v>0</v>
      </c>
      <c r="V343" s="155">
        <f t="shared" si="51"/>
        <v>0</v>
      </c>
      <c r="W343" s="282"/>
      <c r="X343" s="282"/>
      <c r="Y343" s="282"/>
      <c r="Z343" s="282"/>
      <c r="AA343" s="282"/>
      <c r="AB343" s="282"/>
      <c r="AC343" s="282"/>
    </row>
    <row r="344" spans="2:29" x14ac:dyDescent="0.35">
      <c r="B344" s="283" t="s">
        <v>463</v>
      </c>
      <c r="C344" s="164"/>
      <c r="D344" s="164"/>
      <c r="E344" s="164"/>
      <c r="F344" s="155">
        <f t="shared" si="45"/>
        <v>0</v>
      </c>
      <c r="G344" s="164"/>
      <c r="H344" s="155" t="str">
        <f t="shared" si="47"/>
        <v/>
      </c>
      <c r="I344" s="277">
        <f t="shared" si="48"/>
        <v>0</v>
      </c>
      <c r="J344" s="164"/>
      <c r="K344" s="164"/>
      <c r="L344" s="164"/>
      <c r="M344" s="164"/>
      <c r="N344" s="278">
        <f t="shared" si="49"/>
        <v>0</v>
      </c>
      <c r="O344" s="278">
        <f t="shared" si="46"/>
        <v>0</v>
      </c>
      <c r="P344" s="284"/>
      <c r="Q344" s="280">
        <f t="shared" si="50"/>
        <v>0</v>
      </c>
      <c r="R344" s="164"/>
      <c r="S344" s="164"/>
      <c r="T344" s="281">
        <f t="shared" si="52"/>
        <v>0</v>
      </c>
      <c r="U344" s="281">
        <f t="shared" si="53"/>
        <v>0</v>
      </c>
      <c r="V344" s="155">
        <f t="shared" si="51"/>
        <v>0</v>
      </c>
      <c r="W344" s="282"/>
      <c r="X344" s="282"/>
      <c r="Y344" s="282"/>
      <c r="Z344" s="282"/>
      <c r="AA344" s="282"/>
      <c r="AB344" s="282"/>
      <c r="AC344" s="282"/>
    </row>
    <row r="345" spans="2:29" x14ac:dyDescent="0.35">
      <c r="B345" s="283" t="s">
        <v>464</v>
      </c>
      <c r="C345" s="164"/>
      <c r="D345" s="164"/>
      <c r="E345" s="164"/>
      <c r="F345" s="155">
        <f t="shared" si="45"/>
        <v>0</v>
      </c>
      <c r="G345" s="164"/>
      <c r="H345" s="155" t="str">
        <f t="shared" si="47"/>
        <v/>
      </c>
      <c r="I345" s="277">
        <f t="shared" si="48"/>
        <v>0</v>
      </c>
      <c r="J345" s="164"/>
      <c r="K345" s="164"/>
      <c r="L345" s="164"/>
      <c r="M345" s="164"/>
      <c r="N345" s="278">
        <f t="shared" si="49"/>
        <v>0</v>
      </c>
      <c r="O345" s="278">
        <f t="shared" si="46"/>
        <v>0</v>
      </c>
      <c r="P345" s="284"/>
      <c r="Q345" s="280">
        <f t="shared" si="50"/>
        <v>0</v>
      </c>
      <c r="R345" s="164"/>
      <c r="S345" s="164"/>
      <c r="T345" s="281">
        <f t="shared" si="52"/>
        <v>0</v>
      </c>
      <c r="U345" s="281">
        <f t="shared" si="53"/>
        <v>0</v>
      </c>
      <c r="V345" s="155">
        <f t="shared" si="51"/>
        <v>0</v>
      </c>
      <c r="W345" s="282"/>
      <c r="X345" s="282"/>
      <c r="Y345" s="282"/>
      <c r="Z345" s="282"/>
      <c r="AA345" s="282"/>
      <c r="AB345" s="282"/>
      <c r="AC345" s="282"/>
    </row>
    <row r="346" spans="2:29" x14ac:dyDescent="0.35">
      <c r="B346" s="283" t="s">
        <v>465</v>
      </c>
      <c r="C346" s="164"/>
      <c r="D346" s="164"/>
      <c r="E346" s="164"/>
      <c r="F346" s="155">
        <f t="shared" si="45"/>
        <v>0</v>
      </c>
      <c r="G346" s="164"/>
      <c r="H346" s="155" t="str">
        <f t="shared" si="47"/>
        <v/>
      </c>
      <c r="I346" s="277">
        <f t="shared" si="48"/>
        <v>0</v>
      </c>
      <c r="J346" s="164"/>
      <c r="K346" s="164"/>
      <c r="L346" s="164"/>
      <c r="M346" s="164"/>
      <c r="N346" s="278">
        <f t="shared" si="49"/>
        <v>0</v>
      </c>
      <c r="O346" s="278">
        <f t="shared" si="46"/>
        <v>0</v>
      </c>
      <c r="P346" s="284"/>
      <c r="Q346" s="280">
        <f t="shared" si="50"/>
        <v>0</v>
      </c>
      <c r="R346" s="164"/>
      <c r="S346" s="164"/>
      <c r="T346" s="281">
        <f t="shared" si="52"/>
        <v>0</v>
      </c>
      <c r="U346" s="281">
        <f t="shared" si="53"/>
        <v>0</v>
      </c>
      <c r="V346" s="155">
        <f t="shared" si="51"/>
        <v>0</v>
      </c>
      <c r="W346" s="282"/>
      <c r="X346" s="282"/>
      <c r="Y346" s="282"/>
      <c r="Z346" s="282"/>
      <c r="AA346" s="282"/>
      <c r="AB346" s="282"/>
      <c r="AC346" s="282"/>
    </row>
    <row r="347" spans="2:29" x14ac:dyDescent="0.35">
      <c r="B347" s="283" t="s">
        <v>466</v>
      </c>
      <c r="C347" s="164"/>
      <c r="D347" s="164"/>
      <c r="E347" s="164"/>
      <c r="F347" s="155">
        <f t="shared" si="45"/>
        <v>0</v>
      </c>
      <c r="G347" s="164"/>
      <c r="H347" s="155" t="str">
        <f t="shared" si="47"/>
        <v/>
      </c>
      <c r="I347" s="277">
        <f t="shared" si="48"/>
        <v>0</v>
      </c>
      <c r="J347" s="164"/>
      <c r="K347" s="164"/>
      <c r="L347" s="164"/>
      <c r="M347" s="164"/>
      <c r="N347" s="278">
        <f t="shared" si="49"/>
        <v>0</v>
      </c>
      <c r="O347" s="278">
        <f t="shared" si="46"/>
        <v>0</v>
      </c>
      <c r="P347" s="284"/>
      <c r="Q347" s="280">
        <f t="shared" si="50"/>
        <v>0</v>
      </c>
      <c r="R347" s="164"/>
      <c r="S347" s="164"/>
      <c r="T347" s="281">
        <f t="shared" si="52"/>
        <v>0</v>
      </c>
      <c r="U347" s="281">
        <f t="shared" si="53"/>
        <v>0</v>
      </c>
      <c r="V347" s="155">
        <f t="shared" si="51"/>
        <v>0</v>
      </c>
      <c r="W347" s="282"/>
      <c r="X347" s="282"/>
      <c r="Y347" s="282"/>
      <c r="Z347" s="282"/>
      <c r="AA347" s="282"/>
      <c r="AB347" s="282"/>
      <c r="AC347" s="282"/>
    </row>
    <row r="348" spans="2:29" x14ac:dyDescent="0.35">
      <c r="B348" s="283" t="s">
        <v>467</v>
      </c>
      <c r="C348" s="164"/>
      <c r="D348" s="164"/>
      <c r="E348" s="164"/>
      <c r="F348" s="155">
        <f t="shared" si="45"/>
        <v>0</v>
      </c>
      <c r="G348" s="164"/>
      <c r="H348" s="155" t="str">
        <f t="shared" si="47"/>
        <v/>
      </c>
      <c r="I348" s="277">
        <f t="shared" si="48"/>
        <v>0</v>
      </c>
      <c r="J348" s="164"/>
      <c r="K348" s="164"/>
      <c r="L348" s="164"/>
      <c r="M348" s="164"/>
      <c r="N348" s="278">
        <f t="shared" si="49"/>
        <v>0</v>
      </c>
      <c r="O348" s="278">
        <f t="shared" si="46"/>
        <v>0</v>
      </c>
      <c r="P348" s="284"/>
      <c r="Q348" s="280">
        <f t="shared" si="50"/>
        <v>0</v>
      </c>
      <c r="R348" s="164"/>
      <c r="S348" s="164"/>
      <c r="T348" s="281">
        <f t="shared" si="52"/>
        <v>0</v>
      </c>
      <c r="U348" s="281">
        <f t="shared" si="53"/>
        <v>0</v>
      </c>
      <c r="V348" s="155">
        <f t="shared" si="51"/>
        <v>0</v>
      </c>
      <c r="W348" s="282"/>
      <c r="X348" s="282"/>
      <c r="Y348" s="282"/>
      <c r="Z348" s="282"/>
      <c r="AA348" s="282"/>
      <c r="AB348" s="282"/>
      <c r="AC348" s="282"/>
    </row>
    <row r="349" spans="2:29" x14ac:dyDescent="0.35">
      <c r="B349" s="283" t="s">
        <v>468</v>
      </c>
      <c r="C349" s="164"/>
      <c r="D349" s="164"/>
      <c r="E349" s="164"/>
      <c r="F349" s="155">
        <f t="shared" ref="F349:F355" si="54">+E349/12</f>
        <v>0</v>
      </c>
      <c r="G349" s="164"/>
      <c r="H349" s="155" t="str">
        <f t="shared" si="47"/>
        <v/>
      </c>
      <c r="I349" s="277">
        <f t="shared" si="48"/>
        <v>0</v>
      </c>
      <c r="J349" s="164"/>
      <c r="K349" s="164"/>
      <c r="L349" s="164"/>
      <c r="M349" s="164"/>
      <c r="N349" s="278">
        <f t="shared" si="49"/>
        <v>0</v>
      </c>
      <c r="O349" s="278">
        <f t="shared" si="46"/>
        <v>0</v>
      </c>
      <c r="P349" s="284"/>
      <c r="Q349" s="280">
        <f t="shared" si="50"/>
        <v>0</v>
      </c>
      <c r="R349" s="164"/>
      <c r="S349" s="164"/>
      <c r="T349" s="281">
        <f t="shared" si="52"/>
        <v>0</v>
      </c>
      <c r="U349" s="281">
        <f t="shared" si="53"/>
        <v>0</v>
      </c>
      <c r="V349" s="155">
        <f t="shared" si="51"/>
        <v>0</v>
      </c>
      <c r="W349" s="282"/>
      <c r="X349" s="282"/>
      <c r="Y349" s="282"/>
      <c r="Z349" s="282"/>
      <c r="AA349" s="282"/>
      <c r="AB349" s="282"/>
      <c r="AC349" s="282"/>
    </row>
    <row r="350" spans="2:29" x14ac:dyDescent="0.35">
      <c r="B350" s="283" t="s">
        <v>469</v>
      </c>
      <c r="C350" s="164"/>
      <c r="D350" s="164"/>
      <c r="E350" s="164"/>
      <c r="F350" s="155">
        <f t="shared" si="54"/>
        <v>0</v>
      </c>
      <c r="G350" s="164"/>
      <c r="H350" s="155" t="str">
        <f t="shared" si="47"/>
        <v/>
      </c>
      <c r="I350" s="277">
        <f t="shared" si="48"/>
        <v>0</v>
      </c>
      <c r="J350" s="164"/>
      <c r="K350" s="164"/>
      <c r="L350" s="164"/>
      <c r="M350" s="164"/>
      <c r="N350" s="278">
        <f t="shared" si="49"/>
        <v>0</v>
      </c>
      <c r="O350" s="278">
        <f t="shared" si="46"/>
        <v>0</v>
      </c>
      <c r="P350" s="284"/>
      <c r="Q350" s="280">
        <f t="shared" si="50"/>
        <v>0</v>
      </c>
      <c r="R350" s="164"/>
      <c r="S350" s="164"/>
      <c r="T350" s="281">
        <f t="shared" si="52"/>
        <v>0</v>
      </c>
      <c r="U350" s="281">
        <f t="shared" si="53"/>
        <v>0</v>
      </c>
      <c r="V350" s="155">
        <f t="shared" si="51"/>
        <v>0</v>
      </c>
      <c r="W350" s="282"/>
      <c r="X350" s="282"/>
      <c r="Y350" s="282"/>
      <c r="Z350" s="282"/>
      <c r="AA350" s="282"/>
      <c r="AB350" s="282"/>
      <c r="AC350" s="282"/>
    </row>
    <row r="351" spans="2:29" x14ac:dyDescent="0.35">
      <c r="B351" s="283" t="s">
        <v>470</v>
      </c>
      <c r="C351" s="164"/>
      <c r="D351" s="164"/>
      <c r="E351" s="164"/>
      <c r="F351" s="155">
        <f t="shared" si="54"/>
        <v>0</v>
      </c>
      <c r="G351" s="164"/>
      <c r="H351" s="155" t="str">
        <f t="shared" si="47"/>
        <v/>
      </c>
      <c r="I351" s="277">
        <f t="shared" si="48"/>
        <v>0</v>
      </c>
      <c r="J351" s="164"/>
      <c r="K351" s="164"/>
      <c r="L351" s="164"/>
      <c r="M351" s="164"/>
      <c r="N351" s="278">
        <f t="shared" si="49"/>
        <v>0</v>
      </c>
      <c r="O351" s="278">
        <f t="shared" si="46"/>
        <v>0</v>
      </c>
      <c r="P351" s="284"/>
      <c r="Q351" s="280">
        <f t="shared" si="50"/>
        <v>0</v>
      </c>
      <c r="R351" s="164"/>
      <c r="S351" s="164"/>
      <c r="T351" s="281">
        <f t="shared" si="52"/>
        <v>0</v>
      </c>
      <c r="U351" s="281">
        <f t="shared" si="53"/>
        <v>0</v>
      </c>
      <c r="V351" s="155">
        <f t="shared" si="51"/>
        <v>0</v>
      </c>
      <c r="W351" s="282"/>
      <c r="X351" s="282"/>
      <c r="Y351" s="282"/>
      <c r="Z351" s="282"/>
      <c r="AA351" s="282"/>
      <c r="AB351" s="282"/>
      <c r="AC351" s="282"/>
    </row>
    <row r="352" spans="2:29" x14ac:dyDescent="0.35">
      <c r="B352" s="283" t="s">
        <v>471</v>
      </c>
      <c r="C352" s="164"/>
      <c r="D352" s="164"/>
      <c r="E352" s="164"/>
      <c r="F352" s="155">
        <f t="shared" si="54"/>
        <v>0</v>
      </c>
      <c r="G352" s="164"/>
      <c r="H352" s="155" t="str">
        <f t="shared" si="47"/>
        <v/>
      </c>
      <c r="I352" s="277">
        <f t="shared" si="48"/>
        <v>0</v>
      </c>
      <c r="J352" s="164"/>
      <c r="K352" s="164"/>
      <c r="L352" s="164"/>
      <c r="M352" s="164"/>
      <c r="N352" s="278">
        <f t="shared" si="49"/>
        <v>0</v>
      </c>
      <c r="O352" s="278">
        <f t="shared" si="46"/>
        <v>0</v>
      </c>
      <c r="P352" s="284"/>
      <c r="Q352" s="280">
        <f t="shared" si="50"/>
        <v>0</v>
      </c>
      <c r="R352" s="164"/>
      <c r="S352" s="164"/>
      <c r="T352" s="281">
        <f t="shared" si="52"/>
        <v>0</v>
      </c>
      <c r="U352" s="281">
        <f t="shared" si="53"/>
        <v>0</v>
      </c>
      <c r="V352" s="155">
        <f t="shared" si="51"/>
        <v>0</v>
      </c>
      <c r="W352" s="282"/>
      <c r="X352" s="282"/>
      <c r="Y352" s="282"/>
      <c r="Z352" s="282"/>
      <c r="AA352" s="282"/>
      <c r="AB352" s="282"/>
      <c r="AC352" s="282"/>
    </row>
    <row r="353" spans="1:29" x14ac:dyDescent="0.35">
      <c r="B353" s="283" t="s">
        <v>472</v>
      </c>
      <c r="C353" s="164"/>
      <c r="D353" s="164"/>
      <c r="E353" s="164"/>
      <c r="F353" s="155">
        <f t="shared" si="54"/>
        <v>0</v>
      </c>
      <c r="G353" s="164"/>
      <c r="H353" s="155" t="str">
        <f t="shared" si="47"/>
        <v/>
      </c>
      <c r="I353" s="277">
        <f t="shared" si="48"/>
        <v>0</v>
      </c>
      <c r="J353" s="164"/>
      <c r="K353" s="164"/>
      <c r="L353" s="164"/>
      <c r="M353" s="164"/>
      <c r="N353" s="278">
        <f t="shared" si="49"/>
        <v>0</v>
      </c>
      <c r="O353" s="278">
        <f t="shared" si="46"/>
        <v>0</v>
      </c>
      <c r="P353" s="284"/>
      <c r="Q353" s="280">
        <f t="shared" si="50"/>
        <v>0</v>
      </c>
      <c r="R353" s="164"/>
      <c r="S353" s="164"/>
      <c r="T353" s="281">
        <f t="shared" si="52"/>
        <v>0</v>
      </c>
      <c r="U353" s="281">
        <f t="shared" si="53"/>
        <v>0</v>
      </c>
      <c r="V353" s="155">
        <f t="shared" si="51"/>
        <v>0</v>
      </c>
      <c r="W353" s="282"/>
      <c r="X353" s="282"/>
      <c r="Y353" s="282"/>
      <c r="Z353" s="282"/>
      <c r="AA353" s="282"/>
      <c r="AB353" s="282"/>
      <c r="AC353" s="282"/>
    </row>
    <row r="354" spans="1:29" x14ac:dyDescent="0.35">
      <c r="B354" s="283" t="s">
        <v>473</v>
      </c>
      <c r="C354" s="164"/>
      <c r="D354" s="164"/>
      <c r="E354" s="164"/>
      <c r="F354" s="155">
        <f t="shared" si="54"/>
        <v>0</v>
      </c>
      <c r="G354" s="164"/>
      <c r="H354" s="155" t="str">
        <f t="shared" si="47"/>
        <v/>
      </c>
      <c r="I354" s="277">
        <f t="shared" si="48"/>
        <v>0</v>
      </c>
      <c r="J354" s="164"/>
      <c r="K354" s="164"/>
      <c r="L354" s="164"/>
      <c r="M354" s="164"/>
      <c r="N354" s="278">
        <f t="shared" si="49"/>
        <v>0</v>
      </c>
      <c r="O354" s="278">
        <f t="shared" si="46"/>
        <v>0</v>
      </c>
      <c r="P354" s="284"/>
      <c r="Q354" s="280">
        <f t="shared" si="50"/>
        <v>0</v>
      </c>
      <c r="R354" s="164"/>
      <c r="S354" s="164"/>
      <c r="T354" s="281">
        <f t="shared" si="52"/>
        <v>0</v>
      </c>
      <c r="U354" s="281">
        <f t="shared" si="53"/>
        <v>0</v>
      </c>
      <c r="V354" s="155">
        <f t="shared" si="51"/>
        <v>0</v>
      </c>
      <c r="W354" s="282"/>
      <c r="X354" s="282"/>
      <c r="Y354" s="282"/>
      <c r="Z354" s="282"/>
      <c r="AA354" s="282"/>
      <c r="AB354" s="282"/>
      <c r="AC354" s="282"/>
    </row>
    <row r="355" spans="1:29" x14ac:dyDescent="0.35">
      <c r="B355" s="283" t="s">
        <v>474</v>
      </c>
      <c r="C355" s="164"/>
      <c r="D355" s="164"/>
      <c r="E355" s="164"/>
      <c r="F355" s="155">
        <f t="shared" si="54"/>
        <v>0</v>
      </c>
      <c r="G355" s="164"/>
      <c r="H355" s="155" t="str">
        <f t="shared" si="47"/>
        <v/>
      </c>
      <c r="I355" s="277">
        <f t="shared" si="48"/>
        <v>0</v>
      </c>
      <c r="J355" s="164"/>
      <c r="K355" s="164"/>
      <c r="L355" s="164"/>
      <c r="M355" s="164"/>
      <c r="N355" s="278">
        <f t="shared" si="49"/>
        <v>0</v>
      </c>
      <c r="O355" s="278">
        <f t="shared" si="46"/>
        <v>0</v>
      </c>
      <c r="P355" s="284"/>
      <c r="Q355" s="280">
        <f t="shared" si="50"/>
        <v>0</v>
      </c>
      <c r="R355" s="164"/>
      <c r="S355" s="164"/>
      <c r="T355" s="281">
        <f t="shared" si="52"/>
        <v>0</v>
      </c>
      <c r="U355" s="281">
        <f t="shared" si="53"/>
        <v>0</v>
      </c>
      <c r="V355" s="155">
        <f t="shared" si="51"/>
        <v>0</v>
      </c>
      <c r="W355" s="282"/>
      <c r="X355" s="282"/>
      <c r="Y355" s="282"/>
      <c r="Z355" s="282"/>
      <c r="AA355" s="282"/>
      <c r="AB355" s="282"/>
      <c r="AC355" s="282"/>
    </row>
    <row r="356" spans="1:29" ht="38" x14ac:dyDescent="0.45">
      <c r="A356" s="285"/>
      <c r="B356" s="285"/>
      <c r="C356" s="285"/>
      <c r="D356" s="285"/>
      <c r="E356" s="285">
        <f>+SUM(E6:E355)</f>
        <v>0</v>
      </c>
      <c r="F356" s="285"/>
      <c r="G356" s="285"/>
      <c r="H356" s="285"/>
      <c r="I356" s="286"/>
      <c r="J356" s="286"/>
      <c r="K356" s="286"/>
      <c r="L356" s="286"/>
      <c r="M356" s="286"/>
      <c r="N356" s="137"/>
      <c r="O356" s="137"/>
      <c r="P356" s="137"/>
      <c r="Q356" s="137"/>
      <c r="R356" s="214" t="s">
        <v>551</v>
      </c>
      <c r="S356" s="153"/>
      <c r="T356" s="155"/>
      <c r="U356" s="281">
        <f>SUM(U6:U355)</f>
        <v>0</v>
      </c>
      <c r="V356" s="154">
        <f>SUM(V6:V355)</f>
        <v>0</v>
      </c>
      <c r="W356" s="282"/>
      <c r="X356" s="282"/>
      <c r="Y356" s="282"/>
      <c r="Z356" s="282"/>
      <c r="AA356" s="282"/>
      <c r="AB356" s="282"/>
      <c r="AC356" s="282"/>
    </row>
    <row r="357" spans="1:29" ht="18.5" x14ac:dyDescent="0.45">
      <c r="A357" s="285"/>
      <c r="B357" s="285"/>
      <c r="C357" s="285"/>
      <c r="D357" s="285"/>
      <c r="E357" s="285"/>
      <c r="F357" s="285"/>
      <c r="G357" s="285"/>
      <c r="H357" s="285"/>
      <c r="I357" s="286"/>
      <c r="J357" s="286"/>
      <c r="K357" s="286"/>
      <c r="L357" s="286"/>
      <c r="M357" s="286"/>
      <c r="N357" s="137"/>
      <c r="O357" s="137"/>
      <c r="P357" s="137"/>
      <c r="Q357" s="137"/>
      <c r="R357" s="286"/>
      <c r="S357" s="286"/>
      <c r="T357" s="286"/>
      <c r="U357" s="286"/>
      <c r="V357" s="286"/>
      <c r="W357" s="282"/>
      <c r="X357" s="282"/>
      <c r="Y357" s="282"/>
      <c r="Z357" s="282"/>
      <c r="AA357" s="282"/>
      <c r="AB357" s="282"/>
      <c r="AC357" s="282"/>
    </row>
    <row r="358" spans="1:29" s="287" customFormat="1" ht="42.65" customHeight="1" x14ac:dyDescent="0.45">
      <c r="B358" s="390" t="s">
        <v>641</v>
      </c>
      <c r="C358" s="391"/>
      <c r="D358" s="391"/>
      <c r="E358" s="391"/>
      <c r="F358" s="391"/>
      <c r="G358" s="391"/>
      <c r="H358" s="391"/>
      <c r="I358" s="391"/>
      <c r="J358" s="286"/>
      <c r="K358" s="286"/>
      <c r="L358" s="286"/>
      <c r="M358" s="286"/>
      <c r="N358" s="286"/>
      <c r="O358" s="286"/>
      <c r="P358" s="286"/>
      <c r="Q358" s="286"/>
      <c r="R358" s="286"/>
      <c r="S358" s="286"/>
      <c r="T358" s="286"/>
      <c r="U358" s="286"/>
      <c r="V358" s="286"/>
      <c r="W358" s="282"/>
      <c r="X358" s="282"/>
      <c r="Y358" s="282"/>
      <c r="Z358" s="282"/>
      <c r="AA358" s="282"/>
      <c r="AB358" s="282"/>
      <c r="AC358" s="282"/>
    </row>
    <row r="359" spans="1:29" ht="28.15" customHeight="1" x14ac:dyDescent="0.45">
      <c r="A359" s="285"/>
      <c r="B359" s="285"/>
      <c r="C359" s="392" t="s">
        <v>489</v>
      </c>
      <c r="D359" s="393"/>
      <c r="E359" s="393"/>
      <c r="F359" s="393"/>
      <c r="G359" s="394"/>
      <c r="H359" s="204"/>
      <c r="J359" s="286"/>
      <c r="K359" s="286"/>
      <c r="L359" s="286"/>
      <c r="M359" s="286"/>
      <c r="N359" s="286"/>
      <c r="O359" s="286"/>
      <c r="P359" s="286"/>
      <c r="Q359" s="286"/>
      <c r="R359" s="286"/>
      <c r="S359" s="286"/>
      <c r="T359" s="286"/>
      <c r="U359" s="286"/>
      <c r="V359" s="286"/>
      <c r="W359" s="282"/>
      <c r="X359" s="282"/>
      <c r="Y359" s="282"/>
      <c r="Z359" s="282"/>
      <c r="AA359" s="282"/>
      <c r="AB359" s="282"/>
      <c r="AC359" s="282"/>
    </row>
    <row r="360" spans="1:29" ht="63" customHeight="1" x14ac:dyDescent="0.45">
      <c r="A360" s="285"/>
      <c r="B360" s="285"/>
      <c r="C360" s="288" t="s">
        <v>484</v>
      </c>
      <c r="D360" s="288" t="s">
        <v>476</v>
      </c>
      <c r="E360" s="288" t="s">
        <v>485</v>
      </c>
      <c r="F360" s="288" t="s">
        <v>487</v>
      </c>
      <c r="G360" s="288" t="s">
        <v>488</v>
      </c>
      <c r="H360" s="288" t="s">
        <v>20</v>
      </c>
      <c r="I360" s="288" t="s">
        <v>548</v>
      </c>
      <c r="J360" s="286"/>
      <c r="K360" s="286"/>
      <c r="L360" s="286"/>
      <c r="M360" s="286"/>
      <c r="N360" s="286"/>
      <c r="O360" s="286"/>
      <c r="P360" s="286"/>
      <c r="Q360" s="286"/>
      <c r="R360" s="286"/>
      <c r="S360" s="286"/>
      <c r="T360" s="286"/>
      <c r="U360" s="286"/>
      <c r="V360" s="286"/>
      <c r="W360" s="282"/>
      <c r="X360" s="282"/>
      <c r="Y360" s="282"/>
      <c r="Z360" s="282"/>
      <c r="AA360" s="282"/>
      <c r="AB360" s="282"/>
      <c r="AC360" s="282"/>
    </row>
    <row r="361" spans="1:29" ht="30" x14ac:dyDescent="0.45">
      <c r="A361" s="285"/>
      <c r="B361" s="286" t="str">
        <f t="shared" ref="B361:B369" si="55">CONCATENATE(D361,E361)</f>
        <v>GasolinaMitjana Massa de Referència &lt;=1305 kg</v>
      </c>
      <c r="C361" s="289" t="s">
        <v>477</v>
      </c>
      <c r="D361" s="289" t="s">
        <v>486</v>
      </c>
      <c r="E361" s="289" t="s">
        <v>642</v>
      </c>
      <c r="F361" s="331">
        <v>229.24396443847559</v>
      </c>
      <c r="G361" s="331">
        <v>141.43907757154915</v>
      </c>
      <c r="H361" s="290"/>
      <c r="I361" s="318"/>
      <c r="J361" s="322"/>
      <c r="K361" s="322"/>
      <c r="L361" s="322"/>
      <c r="M361" s="286"/>
      <c r="N361" s="286"/>
      <c r="O361" s="286"/>
      <c r="P361" s="286"/>
      <c r="Q361" s="286"/>
      <c r="R361" s="286"/>
      <c r="S361" s="286"/>
      <c r="T361" s="286"/>
      <c r="U361" s="286"/>
      <c r="V361" s="286"/>
      <c r="W361" s="282"/>
      <c r="X361" s="282"/>
      <c r="Y361" s="282"/>
      <c r="Z361" s="282"/>
      <c r="AA361" s="282"/>
      <c r="AB361" s="282"/>
      <c r="AC361" s="282"/>
    </row>
    <row r="362" spans="1:29" ht="30" x14ac:dyDescent="0.45">
      <c r="A362" s="285"/>
      <c r="B362" s="286" t="str">
        <f t="shared" si="55"/>
        <v>DièselMitjana Massa de Referència &lt;=1305 kg</v>
      </c>
      <c r="C362" s="289" t="s">
        <v>477</v>
      </c>
      <c r="D362" s="289" t="s">
        <v>92</v>
      </c>
      <c r="E362" s="289" t="s">
        <v>642</v>
      </c>
      <c r="F362" s="331">
        <v>222.99827471666958</v>
      </c>
      <c r="G362" s="331">
        <v>132.51752102923501</v>
      </c>
      <c r="H362" s="290"/>
      <c r="I362" s="319">
        <v>800</v>
      </c>
      <c r="J362" s="322"/>
      <c r="K362" s="322"/>
      <c r="L362" s="322"/>
      <c r="M362" s="286"/>
      <c r="N362" s="286"/>
      <c r="O362" s="286"/>
      <c r="P362" s="286"/>
      <c r="Q362" s="286"/>
      <c r="R362" s="286"/>
      <c r="S362" s="286"/>
      <c r="T362" s="286"/>
      <c r="U362" s="286"/>
      <c r="V362" s="286"/>
      <c r="W362" s="282"/>
      <c r="X362" s="282"/>
      <c r="Y362" s="282"/>
      <c r="Z362" s="282"/>
      <c r="AA362" s="282"/>
      <c r="AB362" s="282"/>
      <c r="AC362" s="282"/>
    </row>
    <row r="363" spans="1:29" ht="102.5" x14ac:dyDescent="0.45">
      <c r="A363" s="285"/>
      <c r="B363" s="286" t="str">
        <f t="shared" si="55"/>
        <v>DièselCamió Rígid &lt;= 7,5 t</v>
      </c>
      <c r="C363" s="289" t="s">
        <v>478</v>
      </c>
      <c r="D363" s="289" t="s">
        <v>92</v>
      </c>
      <c r="E363" s="289" t="s">
        <v>491</v>
      </c>
      <c r="F363" s="331">
        <v>471.47000153001625</v>
      </c>
      <c r="G363" s="331">
        <v>275.12088984601706</v>
      </c>
      <c r="H363" s="291" t="s">
        <v>547</v>
      </c>
      <c r="I363" s="320">
        <v>3500</v>
      </c>
      <c r="J363" s="322"/>
      <c r="K363" s="322"/>
      <c r="L363" s="322"/>
      <c r="M363" s="286"/>
      <c r="N363" s="286"/>
      <c r="O363" s="286"/>
      <c r="P363" s="286"/>
      <c r="Q363" s="286"/>
      <c r="R363" s="286"/>
      <c r="S363" s="286"/>
      <c r="T363" s="286"/>
      <c r="U363" s="286"/>
      <c r="V363" s="286"/>
      <c r="W363" s="282"/>
      <c r="X363" s="282"/>
      <c r="Y363" s="282"/>
      <c r="Z363" s="282"/>
      <c r="AA363" s="282"/>
      <c r="AB363" s="282"/>
      <c r="AC363" s="282"/>
    </row>
    <row r="364" spans="1:29" ht="18.5" x14ac:dyDescent="0.45">
      <c r="A364" s="285"/>
      <c r="B364" s="286" t="str">
        <f t="shared" si="55"/>
        <v>DièselCamió Rígid 7,5 t a 12 t</v>
      </c>
      <c r="C364" s="289" t="s">
        <v>478</v>
      </c>
      <c r="D364" s="289" t="s">
        <v>92</v>
      </c>
      <c r="E364" s="289" t="s">
        <v>492</v>
      </c>
      <c r="F364" s="331">
        <v>816.45583324443487</v>
      </c>
      <c r="G364" s="331">
        <v>399.7696283163217</v>
      </c>
      <c r="H364" s="290"/>
      <c r="I364" s="318"/>
      <c r="J364" s="322"/>
      <c r="K364" s="322"/>
      <c r="L364" s="322"/>
      <c r="M364" s="286"/>
      <c r="N364" s="286"/>
      <c r="O364" s="286"/>
      <c r="P364" s="286"/>
      <c r="Q364" s="286"/>
      <c r="R364" s="286"/>
      <c r="S364" s="286"/>
      <c r="T364" s="286"/>
      <c r="U364" s="286"/>
      <c r="V364" s="286"/>
      <c r="W364" s="282"/>
      <c r="X364" s="282"/>
      <c r="Y364" s="282"/>
      <c r="Z364" s="282"/>
      <c r="AA364" s="282"/>
      <c r="AB364" s="282"/>
      <c r="AC364" s="282"/>
    </row>
    <row r="365" spans="1:29" ht="18.5" x14ac:dyDescent="0.45">
      <c r="A365" s="285"/>
      <c r="B365" s="286" t="str">
        <f t="shared" si="55"/>
        <v>DièselCamió Rígid 32 t</v>
      </c>
      <c r="C365" s="289" t="s">
        <v>478</v>
      </c>
      <c r="D365" s="289" t="s">
        <v>92</v>
      </c>
      <c r="E365" s="289" t="s">
        <v>493</v>
      </c>
      <c r="F365" s="331">
        <v>1788.7663140352026</v>
      </c>
      <c r="G365" s="331">
        <v>759.53076929278166</v>
      </c>
      <c r="H365" s="290"/>
      <c r="I365" s="321"/>
      <c r="J365" s="323"/>
      <c r="K365" s="322"/>
      <c r="L365" s="322"/>
      <c r="M365" s="286"/>
      <c r="N365" s="286"/>
      <c r="O365" s="286"/>
      <c r="P365" s="286"/>
      <c r="Q365" s="286"/>
      <c r="R365" s="286"/>
      <c r="S365" s="286"/>
      <c r="T365" s="286"/>
      <c r="U365" s="286"/>
      <c r="V365" s="286"/>
      <c r="W365" s="282"/>
      <c r="X365" s="282"/>
      <c r="Y365" s="282"/>
      <c r="Z365" s="282"/>
      <c r="AA365" s="282"/>
      <c r="AB365" s="282"/>
      <c r="AC365" s="282"/>
    </row>
    <row r="366" spans="1:29" ht="18.5" x14ac:dyDescent="0.45">
      <c r="A366" s="285"/>
      <c r="B366" s="286" t="str">
        <f t="shared" si="55"/>
        <v>DièselCamió Mitjana Rígid</v>
      </c>
      <c r="C366" s="289" t="s">
        <v>478</v>
      </c>
      <c r="D366" s="289" t="s">
        <v>92</v>
      </c>
      <c r="E366" s="289" t="s">
        <v>494</v>
      </c>
      <c r="F366" s="331">
        <v>1244.6700725064786</v>
      </c>
      <c r="G366" s="331">
        <v>555.40431918242712</v>
      </c>
      <c r="H366" s="290"/>
      <c r="I366" s="321"/>
      <c r="J366" s="323"/>
      <c r="K366" s="322"/>
      <c r="L366" s="322"/>
      <c r="M366" s="286"/>
      <c r="N366" s="286"/>
      <c r="O366" s="286"/>
      <c r="P366" s="286"/>
      <c r="Q366" s="286"/>
      <c r="R366" s="286"/>
      <c r="S366" s="286"/>
      <c r="T366" s="286"/>
      <c r="U366" s="286"/>
      <c r="V366" s="286"/>
      <c r="W366" s="282"/>
      <c r="X366" s="282"/>
      <c r="Y366" s="282"/>
      <c r="Z366" s="282"/>
      <c r="AA366" s="282"/>
      <c r="AB366" s="282"/>
      <c r="AC366" s="282"/>
    </row>
    <row r="367" spans="1:29" ht="30" x14ac:dyDescent="0.45">
      <c r="A367" s="285"/>
      <c r="B367" s="286" t="str">
        <f t="shared" si="55"/>
        <v>DièselCamió Articulat 14 a 20t</v>
      </c>
      <c r="C367" s="289" t="s">
        <v>478</v>
      </c>
      <c r="D367" s="289" t="s">
        <v>92</v>
      </c>
      <c r="E367" s="289" t="s">
        <v>495</v>
      </c>
      <c r="F367" s="331">
        <v>1186.150589447838</v>
      </c>
      <c r="G367" s="331">
        <v>494.78634197729315</v>
      </c>
      <c r="H367" s="290"/>
      <c r="I367" s="321"/>
      <c r="J367" s="323"/>
      <c r="K367" s="322"/>
      <c r="L367" s="322"/>
      <c r="M367" s="286"/>
      <c r="N367" s="286"/>
      <c r="O367" s="286"/>
      <c r="P367" s="286"/>
      <c r="Q367" s="286"/>
      <c r="R367" s="286"/>
      <c r="S367" s="286"/>
      <c r="T367" s="286"/>
      <c r="U367" s="286"/>
      <c r="V367" s="286"/>
      <c r="W367" s="282"/>
      <c r="X367" s="282"/>
      <c r="Y367" s="282"/>
      <c r="Z367" s="282"/>
      <c r="AA367" s="282"/>
      <c r="AB367" s="282"/>
      <c r="AC367" s="282"/>
    </row>
    <row r="368" spans="1:29" ht="30" x14ac:dyDescent="0.45">
      <c r="A368" s="285"/>
      <c r="B368" s="286" t="str">
        <f t="shared" si="55"/>
        <v>DièselCamió Articulat 50 a 60t</v>
      </c>
      <c r="C368" s="289" t="s">
        <v>478</v>
      </c>
      <c r="D368" s="289" t="s">
        <v>92</v>
      </c>
      <c r="E368" s="289" t="s">
        <v>496</v>
      </c>
      <c r="F368" s="331">
        <v>2356.8178502383589</v>
      </c>
      <c r="G368" s="331">
        <v>1021.2779852814421</v>
      </c>
      <c r="H368" s="290"/>
      <c r="I368" s="321"/>
      <c r="J368" s="323"/>
      <c r="K368" s="323"/>
      <c r="L368" s="322"/>
      <c r="M368" s="286"/>
      <c r="N368" s="286"/>
      <c r="O368" s="286"/>
      <c r="P368" s="286"/>
      <c r="Q368" s="286"/>
      <c r="R368" s="286"/>
      <c r="S368" s="286"/>
      <c r="T368" s="286"/>
      <c r="U368" s="286"/>
      <c r="V368" s="286"/>
      <c r="W368" s="282"/>
      <c r="X368" s="282"/>
      <c r="Y368" s="282"/>
      <c r="Z368" s="282"/>
      <c r="AA368" s="282"/>
      <c r="AB368" s="282"/>
      <c r="AC368" s="282"/>
    </row>
    <row r="369" spans="1:29" ht="30" x14ac:dyDescent="0.45">
      <c r="A369" s="285"/>
      <c r="B369" s="286" t="str">
        <f t="shared" si="55"/>
        <v>DièselCamió Mitjana Articulat</v>
      </c>
      <c r="C369" s="289" t="s">
        <v>478</v>
      </c>
      <c r="D369" s="289" t="s">
        <v>92</v>
      </c>
      <c r="E369" s="289" t="s">
        <v>497</v>
      </c>
      <c r="F369" s="331">
        <v>1734.4671939780449</v>
      </c>
      <c r="G369" s="331">
        <v>740.23321512066605</v>
      </c>
      <c r="H369" s="290"/>
      <c r="I369" s="321"/>
      <c r="J369" s="323"/>
      <c r="K369" s="322"/>
      <c r="L369" s="322"/>
      <c r="M369" s="286"/>
      <c r="N369" s="286"/>
      <c r="O369" s="286"/>
      <c r="P369" s="286"/>
      <c r="Q369" s="286"/>
      <c r="R369" s="286"/>
      <c r="S369" s="286"/>
      <c r="T369" s="286"/>
      <c r="U369" s="286"/>
      <c r="V369" s="286"/>
      <c r="W369" s="282"/>
      <c r="X369" s="282"/>
      <c r="Y369" s="282"/>
      <c r="Z369" s="282"/>
      <c r="AA369" s="282"/>
      <c r="AB369" s="282"/>
      <c r="AC369" s="282"/>
    </row>
    <row r="370" spans="1:29" ht="18.5" x14ac:dyDescent="0.45">
      <c r="A370" s="285"/>
      <c r="B370" s="285"/>
      <c r="C370" s="286"/>
      <c r="D370" s="286"/>
      <c r="E370" s="286"/>
      <c r="F370" s="286"/>
      <c r="G370" s="286"/>
      <c r="H370" s="286"/>
      <c r="I370" s="286"/>
      <c r="J370" s="286"/>
      <c r="K370" s="286"/>
      <c r="L370" s="286"/>
      <c r="M370" s="286"/>
      <c r="N370" s="286"/>
      <c r="O370" s="286"/>
      <c r="P370" s="286"/>
      <c r="Q370" s="286"/>
      <c r="R370" s="286"/>
      <c r="S370" s="286"/>
      <c r="T370" s="286"/>
      <c r="U370" s="286"/>
      <c r="V370" s="286"/>
      <c r="W370" s="282"/>
      <c r="X370" s="282"/>
      <c r="Y370" s="282"/>
      <c r="Z370" s="282"/>
      <c r="AA370" s="282"/>
      <c r="AB370" s="282"/>
      <c r="AC370" s="282"/>
    </row>
    <row r="371" spans="1:29" ht="18.5" x14ac:dyDescent="0.45">
      <c r="A371" s="286"/>
      <c r="B371" s="286"/>
      <c r="C371" s="286" t="s">
        <v>490</v>
      </c>
      <c r="D371" s="286"/>
      <c r="E371" s="286"/>
      <c r="F371" s="286"/>
      <c r="G371" s="286"/>
      <c r="H371" s="286"/>
      <c r="I371" s="286"/>
      <c r="J371" s="286"/>
      <c r="K371" s="286"/>
      <c r="L371" s="286"/>
      <c r="M371" s="286"/>
      <c r="N371" s="286"/>
      <c r="O371" s="286"/>
      <c r="P371" s="286"/>
      <c r="Q371" s="286"/>
      <c r="R371" s="286"/>
      <c r="S371" s="286"/>
      <c r="T371" s="286"/>
      <c r="U371" s="286"/>
      <c r="V371" s="286"/>
      <c r="W371" s="282"/>
      <c r="X371" s="282"/>
      <c r="Y371" s="282"/>
      <c r="Z371" s="282"/>
      <c r="AA371" s="282"/>
      <c r="AB371" s="282"/>
      <c r="AC371" s="282"/>
    </row>
    <row r="372" spans="1:29" ht="30" hidden="1" x14ac:dyDescent="0.45">
      <c r="A372" s="286"/>
      <c r="B372" s="286"/>
      <c r="C372" s="184" t="s">
        <v>642</v>
      </c>
      <c r="D372" s="286"/>
      <c r="E372" s="286"/>
      <c r="F372" s="286"/>
      <c r="G372" s="286"/>
      <c r="H372" s="286"/>
      <c r="I372" s="286"/>
      <c r="J372" s="286"/>
      <c r="K372" s="286"/>
      <c r="L372" s="286"/>
      <c r="M372" s="286"/>
      <c r="N372" s="286"/>
      <c r="O372" s="286"/>
      <c r="P372" s="286"/>
      <c r="Q372" s="286"/>
      <c r="R372" s="286"/>
      <c r="S372" s="286"/>
      <c r="T372" s="286"/>
      <c r="U372" s="286"/>
      <c r="V372" s="286"/>
      <c r="W372" s="282"/>
      <c r="X372" s="282"/>
      <c r="Y372" s="282"/>
      <c r="Z372" s="282"/>
      <c r="AA372" s="282"/>
      <c r="AB372" s="282"/>
      <c r="AC372" s="282"/>
    </row>
    <row r="373" spans="1:29" ht="18.5" hidden="1" x14ac:dyDescent="0.45">
      <c r="A373" s="286"/>
      <c r="B373" s="286"/>
      <c r="C373" s="184" t="s">
        <v>491</v>
      </c>
      <c r="D373" s="286"/>
      <c r="E373" s="286"/>
      <c r="F373" s="286"/>
      <c r="G373" s="286"/>
      <c r="H373" s="286"/>
      <c r="I373" s="286"/>
      <c r="J373" s="286"/>
      <c r="K373" s="286"/>
      <c r="L373" s="286"/>
      <c r="M373" s="286"/>
      <c r="N373" s="286"/>
      <c r="O373" s="286"/>
      <c r="P373" s="286"/>
      <c r="Q373" s="286"/>
      <c r="R373" s="286"/>
      <c r="S373" s="286"/>
      <c r="T373" s="286"/>
      <c r="U373" s="286"/>
      <c r="V373" s="286"/>
      <c r="W373" s="282"/>
      <c r="X373" s="282"/>
      <c r="Y373" s="282"/>
      <c r="Z373" s="282"/>
      <c r="AA373" s="282"/>
      <c r="AB373" s="282"/>
      <c r="AC373" s="282"/>
    </row>
    <row r="374" spans="1:29" ht="18.5" hidden="1" x14ac:dyDescent="0.45">
      <c r="A374" s="286"/>
      <c r="B374" s="286"/>
      <c r="C374" s="184" t="s">
        <v>492</v>
      </c>
      <c r="D374" s="286"/>
      <c r="E374" s="286"/>
      <c r="F374" s="286"/>
      <c r="G374" s="286"/>
      <c r="H374" s="286"/>
      <c r="I374" s="286"/>
      <c r="J374" s="286"/>
      <c r="K374" s="286"/>
      <c r="L374" s="286"/>
      <c r="M374" s="286"/>
      <c r="N374" s="286"/>
      <c r="O374" s="286"/>
      <c r="P374" s="286"/>
      <c r="Q374" s="286"/>
      <c r="R374" s="286"/>
      <c r="S374" s="286"/>
      <c r="T374" s="286"/>
      <c r="U374" s="286"/>
      <c r="V374" s="286"/>
      <c r="W374" s="282"/>
      <c r="X374" s="282"/>
      <c r="Y374" s="282"/>
      <c r="Z374" s="282"/>
      <c r="AA374" s="282"/>
      <c r="AB374" s="282"/>
      <c r="AC374" s="282"/>
    </row>
    <row r="375" spans="1:29" ht="18.5" hidden="1" x14ac:dyDescent="0.45">
      <c r="A375" s="286"/>
      <c r="B375" s="286"/>
      <c r="C375" s="184" t="s">
        <v>493</v>
      </c>
      <c r="D375" s="286"/>
      <c r="E375" s="286"/>
      <c r="F375" s="286"/>
      <c r="G375" s="286"/>
      <c r="H375" s="286"/>
      <c r="I375" s="286"/>
      <c r="J375" s="286"/>
      <c r="K375" s="286"/>
      <c r="L375" s="286"/>
      <c r="M375" s="286"/>
      <c r="N375" s="286"/>
      <c r="O375" s="286"/>
      <c r="P375" s="286"/>
      <c r="Q375" s="286"/>
      <c r="R375" s="286"/>
      <c r="S375" s="286"/>
      <c r="T375" s="286"/>
      <c r="U375" s="286"/>
      <c r="V375" s="286"/>
      <c r="W375" s="282"/>
      <c r="X375" s="282"/>
      <c r="Y375" s="282"/>
      <c r="Z375" s="282"/>
      <c r="AA375" s="282"/>
      <c r="AB375" s="282"/>
      <c r="AC375" s="282"/>
    </row>
    <row r="376" spans="1:29" ht="18.5" hidden="1" x14ac:dyDescent="0.45">
      <c r="A376" s="286"/>
      <c r="B376" s="286"/>
      <c r="C376" s="184" t="s">
        <v>494</v>
      </c>
      <c r="D376" s="286"/>
      <c r="E376" s="286"/>
      <c r="F376" s="286"/>
      <c r="G376" s="286"/>
      <c r="H376" s="286"/>
      <c r="I376" s="286"/>
      <c r="J376" s="286"/>
      <c r="K376" s="286"/>
      <c r="L376" s="286"/>
      <c r="M376" s="286"/>
      <c r="N376" s="286"/>
      <c r="O376" s="286"/>
      <c r="P376" s="286"/>
      <c r="Q376" s="286"/>
      <c r="R376" s="286"/>
      <c r="S376" s="286"/>
      <c r="T376" s="286"/>
      <c r="U376" s="286"/>
      <c r="V376" s="286"/>
      <c r="W376" s="282"/>
      <c r="X376" s="282"/>
      <c r="Y376" s="282"/>
      <c r="Z376" s="282"/>
      <c r="AA376" s="282"/>
      <c r="AB376" s="282"/>
      <c r="AC376" s="282"/>
    </row>
    <row r="377" spans="1:29" ht="18.5" hidden="1" x14ac:dyDescent="0.45">
      <c r="A377" s="286"/>
      <c r="B377" s="286"/>
      <c r="C377" s="184" t="s">
        <v>495</v>
      </c>
      <c r="D377" s="286"/>
      <c r="E377" s="286"/>
      <c r="F377" s="286"/>
      <c r="G377" s="286"/>
      <c r="H377" s="286"/>
      <c r="I377" s="286"/>
      <c r="J377" s="286"/>
      <c r="K377" s="286"/>
      <c r="L377" s="286"/>
      <c r="M377" s="286"/>
      <c r="N377" s="286"/>
      <c r="O377" s="286"/>
      <c r="P377" s="286"/>
      <c r="Q377" s="286"/>
      <c r="R377" s="286"/>
      <c r="S377" s="286"/>
      <c r="T377" s="286"/>
      <c r="U377" s="286"/>
      <c r="V377" s="286"/>
      <c r="W377" s="282"/>
      <c r="X377" s="282"/>
      <c r="Y377" s="282"/>
      <c r="Z377" s="282"/>
      <c r="AA377" s="282"/>
      <c r="AB377" s="282"/>
      <c r="AC377" s="282"/>
    </row>
    <row r="378" spans="1:29" ht="18.5" hidden="1" x14ac:dyDescent="0.45">
      <c r="A378" s="286"/>
      <c r="B378" s="286"/>
      <c r="C378" s="184" t="s">
        <v>496</v>
      </c>
      <c r="D378" s="286"/>
      <c r="E378" s="286"/>
      <c r="F378" s="286"/>
      <c r="G378" s="286"/>
      <c r="H378" s="286"/>
      <c r="I378" s="286"/>
      <c r="J378" s="286"/>
      <c r="K378" s="286"/>
      <c r="L378" s="286"/>
      <c r="M378" s="286"/>
      <c r="N378" s="286"/>
      <c r="O378" s="286"/>
      <c r="P378" s="286"/>
      <c r="Q378" s="286"/>
      <c r="R378" s="286"/>
      <c r="S378" s="286"/>
      <c r="T378" s="286"/>
      <c r="U378" s="286"/>
      <c r="V378" s="286"/>
      <c r="W378" s="282"/>
      <c r="X378" s="282"/>
      <c r="Y378" s="282"/>
      <c r="Z378" s="282"/>
      <c r="AA378" s="282"/>
      <c r="AB378" s="282"/>
      <c r="AC378" s="282"/>
    </row>
    <row r="379" spans="1:29" ht="18.5" hidden="1" x14ac:dyDescent="0.45">
      <c r="A379" s="286"/>
      <c r="B379" s="286"/>
      <c r="C379" s="184" t="s">
        <v>497</v>
      </c>
      <c r="D379" s="286"/>
      <c r="E379" s="286"/>
      <c r="F379" s="286"/>
      <c r="G379" s="286"/>
      <c r="H379" s="286"/>
      <c r="I379" s="286"/>
      <c r="J379" s="286"/>
      <c r="K379" s="286"/>
      <c r="L379" s="286"/>
      <c r="M379" s="286"/>
      <c r="N379" s="286"/>
      <c r="O379" s="286"/>
      <c r="P379" s="286"/>
      <c r="Q379" s="286"/>
      <c r="R379" s="286"/>
      <c r="S379" s="286"/>
      <c r="T379" s="286"/>
      <c r="U379" s="286"/>
      <c r="V379" s="286"/>
      <c r="W379" s="282"/>
      <c r="X379" s="282"/>
      <c r="Y379" s="282"/>
      <c r="Z379" s="282"/>
      <c r="AA379" s="282"/>
      <c r="AB379" s="282"/>
      <c r="AC379" s="282"/>
    </row>
    <row r="380" spans="1:29" ht="18.5" x14ac:dyDescent="0.45">
      <c r="A380" s="286"/>
      <c r="B380" s="286"/>
      <c r="C380" s="286"/>
      <c r="D380" s="286"/>
      <c r="E380" s="286"/>
      <c r="F380" s="286"/>
      <c r="G380" s="286"/>
      <c r="H380" s="286"/>
      <c r="I380" s="286"/>
      <c r="J380" s="286"/>
      <c r="K380" s="286"/>
      <c r="L380" s="286"/>
      <c r="M380" s="286"/>
      <c r="N380" s="286"/>
      <c r="O380" s="286"/>
      <c r="P380" s="286"/>
      <c r="Q380" s="286"/>
      <c r="R380" s="286"/>
      <c r="S380" s="286"/>
      <c r="T380" s="286"/>
      <c r="U380" s="286"/>
      <c r="V380" s="286"/>
      <c r="W380" s="282"/>
      <c r="X380" s="282"/>
      <c r="Y380" s="282"/>
      <c r="Z380" s="282"/>
      <c r="AA380" s="282"/>
      <c r="AB380" s="282"/>
      <c r="AC380" s="282"/>
    </row>
    <row r="381" spans="1:29" ht="18.5" x14ac:dyDescent="0.45">
      <c r="A381" s="286"/>
      <c r="B381" s="286"/>
      <c r="C381" s="286"/>
      <c r="D381" s="286"/>
      <c r="E381" s="286"/>
      <c r="F381" s="286"/>
      <c r="G381" s="286"/>
      <c r="H381" s="286"/>
      <c r="I381" s="286"/>
      <c r="J381" s="286"/>
      <c r="K381" s="286"/>
      <c r="L381" s="286"/>
      <c r="M381" s="286"/>
      <c r="N381" s="286"/>
      <c r="O381" s="286"/>
      <c r="P381" s="286"/>
      <c r="Q381" s="286"/>
      <c r="R381" s="286"/>
      <c r="S381" s="286"/>
      <c r="T381" s="286"/>
      <c r="U381" s="286"/>
      <c r="V381" s="286"/>
      <c r="W381" s="282"/>
      <c r="X381" s="282"/>
      <c r="Y381" s="282"/>
      <c r="Z381" s="282"/>
      <c r="AA381" s="282"/>
      <c r="AB381" s="282"/>
      <c r="AC381" s="282"/>
    </row>
    <row r="382" spans="1:29" ht="18.5" x14ac:dyDescent="0.45">
      <c r="A382" s="286"/>
      <c r="B382" s="286"/>
      <c r="C382" s="286"/>
      <c r="D382" s="286"/>
      <c r="E382" s="286"/>
      <c r="F382" s="286"/>
      <c r="G382" s="286"/>
      <c r="H382" s="286"/>
      <c r="I382" s="286"/>
      <c r="J382" s="286"/>
      <c r="K382" s="286"/>
      <c r="L382" s="286"/>
      <c r="M382" s="286"/>
      <c r="N382" s="286"/>
      <c r="O382" s="286"/>
      <c r="P382" s="286"/>
      <c r="Q382" s="286"/>
      <c r="R382" s="286"/>
      <c r="S382" s="286"/>
      <c r="T382" s="286"/>
      <c r="U382" s="286"/>
      <c r="V382" s="286"/>
      <c r="W382" s="282"/>
      <c r="X382" s="282"/>
      <c r="Y382" s="282"/>
      <c r="Z382" s="282"/>
      <c r="AA382" s="282"/>
      <c r="AB382" s="282"/>
      <c r="AC382" s="282"/>
    </row>
    <row r="383" spans="1:29" ht="18.5" x14ac:dyDescent="0.45">
      <c r="A383" s="286"/>
      <c r="B383" s="286"/>
      <c r="C383" s="286"/>
      <c r="D383" s="286"/>
      <c r="E383" s="286"/>
      <c r="F383" s="286"/>
      <c r="G383" s="286"/>
      <c r="H383" s="286"/>
      <c r="I383" s="286"/>
      <c r="J383" s="286"/>
      <c r="K383" s="286"/>
      <c r="L383" s="286"/>
      <c r="M383" s="286"/>
      <c r="N383" s="286"/>
      <c r="O383" s="286"/>
      <c r="P383" s="286"/>
      <c r="Q383" s="286"/>
      <c r="R383" s="286"/>
      <c r="S383" s="286"/>
      <c r="T383" s="286"/>
      <c r="U383" s="286"/>
      <c r="V383" s="286"/>
      <c r="W383" s="282"/>
      <c r="X383" s="282"/>
      <c r="Y383" s="282"/>
      <c r="Z383" s="282"/>
      <c r="AA383" s="282"/>
      <c r="AB383" s="282"/>
      <c r="AC383" s="282"/>
    </row>
    <row r="384" spans="1:29" ht="18.5" x14ac:dyDescent="0.45">
      <c r="A384" s="286"/>
      <c r="B384" s="286"/>
      <c r="C384" s="286"/>
      <c r="D384" s="286"/>
      <c r="E384" s="286"/>
      <c r="F384" s="286"/>
      <c r="G384" s="286"/>
      <c r="H384" s="286"/>
      <c r="I384" s="286"/>
      <c r="J384" s="286"/>
      <c r="K384" s="286"/>
      <c r="L384" s="286"/>
      <c r="M384" s="286"/>
      <c r="R384" s="286"/>
      <c r="S384" s="286"/>
      <c r="T384" s="286"/>
      <c r="U384" s="286"/>
      <c r="V384" s="286"/>
      <c r="W384" s="282"/>
      <c r="X384" s="282"/>
      <c r="Y384" s="282"/>
      <c r="Z384" s="282"/>
      <c r="AA384" s="282"/>
      <c r="AB384" s="282"/>
      <c r="AC384" s="282"/>
    </row>
    <row r="385" spans="1:29" ht="18.5" x14ac:dyDescent="0.45">
      <c r="A385" s="286"/>
      <c r="B385" s="286"/>
      <c r="C385" s="286"/>
      <c r="D385" s="286"/>
      <c r="E385" s="286"/>
      <c r="F385" s="286"/>
      <c r="G385" s="286"/>
      <c r="H385" s="286"/>
      <c r="I385" s="286"/>
      <c r="J385" s="286"/>
      <c r="K385" s="286"/>
      <c r="L385" s="286"/>
      <c r="M385" s="286"/>
      <c r="R385" s="286"/>
      <c r="S385" s="286"/>
      <c r="T385" s="286"/>
      <c r="U385" s="286"/>
      <c r="V385" s="286"/>
      <c r="W385" s="282"/>
      <c r="X385" s="282"/>
      <c r="Y385" s="282"/>
      <c r="Z385" s="282"/>
      <c r="AA385" s="282"/>
      <c r="AB385" s="282"/>
      <c r="AC385" s="282"/>
    </row>
    <row r="386" spans="1:29" ht="18.5" x14ac:dyDescent="0.45">
      <c r="A386" s="286"/>
      <c r="B386" s="286"/>
      <c r="C386" s="286"/>
      <c r="D386" s="286"/>
      <c r="E386" s="286"/>
      <c r="F386" s="286"/>
      <c r="G386" s="286"/>
      <c r="H386" s="286"/>
      <c r="I386" s="286"/>
      <c r="J386" s="286"/>
      <c r="K386" s="286"/>
      <c r="L386" s="286"/>
      <c r="M386" s="286"/>
      <c r="R386" s="286"/>
      <c r="S386" s="286"/>
      <c r="T386" s="286"/>
      <c r="U386" s="286"/>
      <c r="V386" s="286"/>
      <c r="W386" s="282"/>
      <c r="X386" s="282"/>
      <c r="Y386" s="282"/>
      <c r="Z386" s="282"/>
      <c r="AA386" s="282"/>
      <c r="AB386" s="282"/>
      <c r="AC386" s="282"/>
    </row>
    <row r="387" spans="1:29" ht="18.5" x14ac:dyDescent="0.45">
      <c r="A387" s="286"/>
      <c r="B387" s="286"/>
      <c r="C387" s="286"/>
      <c r="D387" s="286"/>
      <c r="E387" s="286"/>
      <c r="F387" s="286"/>
      <c r="G387" s="286"/>
      <c r="H387" s="286"/>
      <c r="I387" s="286"/>
      <c r="J387" s="286"/>
      <c r="K387" s="286"/>
      <c r="L387" s="286"/>
      <c r="M387" s="286"/>
      <c r="R387" s="286"/>
      <c r="S387" s="286"/>
      <c r="T387" s="286"/>
      <c r="U387" s="286"/>
      <c r="V387" s="286"/>
      <c r="W387" s="282"/>
      <c r="X387" s="282"/>
      <c r="Y387" s="282"/>
      <c r="Z387" s="282"/>
      <c r="AA387" s="282"/>
      <c r="AB387" s="282"/>
      <c r="AC387" s="282"/>
    </row>
    <row r="388" spans="1:29" ht="18.5" x14ac:dyDescent="0.45">
      <c r="A388" s="286"/>
      <c r="B388" s="286"/>
      <c r="C388" s="286"/>
      <c r="D388" s="286"/>
      <c r="E388" s="286"/>
      <c r="F388" s="286"/>
      <c r="G388" s="286"/>
      <c r="H388" s="286"/>
      <c r="I388" s="286"/>
      <c r="J388" s="286"/>
      <c r="K388" s="286"/>
      <c r="L388" s="286"/>
      <c r="M388" s="286"/>
      <c r="R388" s="286"/>
      <c r="S388" s="286"/>
      <c r="T388" s="286"/>
      <c r="U388" s="286"/>
      <c r="V388" s="286"/>
      <c r="W388" s="282"/>
      <c r="X388" s="282"/>
      <c r="Y388" s="282"/>
      <c r="Z388" s="282"/>
      <c r="AA388" s="282"/>
      <c r="AB388" s="282"/>
      <c r="AC388" s="282"/>
    </row>
    <row r="389" spans="1:29" ht="18.5" x14ac:dyDescent="0.45">
      <c r="A389" s="286"/>
      <c r="B389" s="286"/>
      <c r="C389" s="286"/>
      <c r="D389" s="286"/>
      <c r="E389" s="286"/>
      <c r="F389" s="286"/>
      <c r="G389" s="286"/>
      <c r="H389" s="286"/>
      <c r="I389" s="286"/>
      <c r="J389" s="286"/>
      <c r="K389" s="286"/>
      <c r="L389" s="286"/>
      <c r="M389" s="286"/>
      <c r="R389" s="286"/>
      <c r="S389" s="286"/>
      <c r="T389" s="286"/>
      <c r="U389" s="286"/>
      <c r="V389" s="286"/>
      <c r="W389" s="282"/>
      <c r="X389" s="282"/>
      <c r="Y389" s="282"/>
      <c r="Z389" s="282"/>
      <c r="AA389" s="282"/>
      <c r="AB389" s="282"/>
      <c r="AC389" s="282"/>
    </row>
    <row r="390" spans="1:29" ht="18.5" x14ac:dyDescent="0.45">
      <c r="A390" s="286"/>
      <c r="B390" s="286"/>
      <c r="C390" s="286"/>
      <c r="D390" s="286"/>
      <c r="E390" s="286"/>
      <c r="F390" s="286"/>
      <c r="G390" s="286"/>
      <c r="H390" s="286"/>
      <c r="I390" s="286"/>
      <c r="J390" s="286"/>
      <c r="K390" s="286"/>
      <c r="L390" s="286"/>
      <c r="M390" s="286"/>
      <c r="R390" s="286"/>
      <c r="S390" s="286"/>
      <c r="T390" s="286"/>
      <c r="U390" s="286"/>
      <c r="V390" s="286"/>
      <c r="W390" s="282"/>
      <c r="X390" s="282"/>
      <c r="Y390" s="282"/>
      <c r="Z390" s="282"/>
      <c r="AA390" s="282"/>
      <c r="AB390" s="282"/>
      <c r="AC390" s="282"/>
    </row>
    <row r="391" spans="1:29" ht="18.5" x14ac:dyDescent="0.45">
      <c r="A391" s="286"/>
      <c r="B391" s="286"/>
      <c r="C391" s="286"/>
      <c r="D391" s="286"/>
      <c r="E391" s="286"/>
      <c r="F391" s="286"/>
      <c r="G391" s="286"/>
      <c r="H391" s="286"/>
      <c r="I391" s="286"/>
      <c r="J391" s="286"/>
      <c r="K391" s="286"/>
      <c r="L391" s="286"/>
      <c r="M391" s="286"/>
      <c r="R391" s="286"/>
      <c r="S391" s="286"/>
      <c r="T391" s="286"/>
      <c r="U391" s="286"/>
      <c r="V391" s="286"/>
      <c r="W391" s="282"/>
      <c r="X391" s="282"/>
      <c r="Y391" s="282"/>
      <c r="Z391" s="282"/>
      <c r="AA391" s="282"/>
      <c r="AB391" s="282"/>
      <c r="AC391" s="282"/>
    </row>
    <row r="392" spans="1:29" ht="18.5" x14ac:dyDescent="0.45">
      <c r="A392" s="286"/>
      <c r="B392" s="286"/>
      <c r="C392" s="286"/>
      <c r="D392" s="286"/>
      <c r="E392" s="286"/>
      <c r="F392" s="286"/>
      <c r="G392" s="286"/>
      <c r="H392" s="286"/>
      <c r="I392" s="286"/>
      <c r="J392" s="286"/>
      <c r="K392" s="286"/>
      <c r="L392" s="286"/>
      <c r="M392" s="286"/>
      <c r="R392" s="286"/>
      <c r="S392" s="286"/>
      <c r="T392" s="286"/>
      <c r="U392" s="286"/>
      <c r="V392" s="286"/>
      <c r="W392" s="282"/>
      <c r="X392" s="282"/>
      <c r="Y392" s="282"/>
      <c r="Z392" s="282"/>
      <c r="AA392" s="282"/>
      <c r="AB392" s="282"/>
      <c r="AC392" s="282"/>
    </row>
    <row r="393" spans="1:29" ht="18.5" x14ac:dyDescent="0.45">
      <c r="A393" s="286"/>
      <c r="B393" s="286"/>
      <c r="C393" s="286"/>
      <c r="D393" s="286"/>
      <c r="E393" s="286"/>
      <c r="F393" s="286"/>
      <c r="G393" s="286"/>
      <c r="H393" s="286"/>
      <c r="I393" s="286"/>
      <c r="J393" s="286"/>
      <c r="K393" s="286"/>
      <c r="L393" s="286"/>
      <c r="M393" s="286"/>
      <c r="R393" s="286"/>
      <c r="S393" s="286"/>
      <c r="T393" s="286"/>
      <c r="U393" s="286"/>
      <c r="V393" s="286"/>
      <c r="W393" s="286"/>
      <c r="X393" s="286"/>
      <c r="Y393" s="286"/>
    </row>
    <row r="394" spans="1:29" ht="18.5" x14ac:dyDescent="0.45">
      <c r="A394" s="286"/>
      <c r="B394" s="286"/>
      <c r="C394" s="286"/>
      <c r="D394" s="286"/>
      <c r="E394" s="286"/>
      <c r="F394" s="286"/>
      <c r="G394" s="286"/>
      <c r="H394" s="286"/>
      <c r="I394" s="286"/>
      <c r="J394" s="286"/>
      <c r="K394" s="286"/>
      <c r="L394" s="286"/>
      <c r="M394" s="286"/>
      <c r="R394" s="286"/>
      <c r="S394" s="286"/>
      <c r="T394" s="286"/>
      <c r="U394" s="286"/>
      <c r="V394" s="286"/>
      <c r="W394" s="286"/>
      <c r="X394" s="286"/>
      <c r="Y394" s="286"/>
    </row>
    <row r="395" spans="1:29" ht="18.5" x14ac:dyDescent="0.45">
      <c r="A395" s="286"/>
      <c r="B395" s="286"/>
      <c r="C395" s="286"/>
      <c r="D395" s="286"/>
      <c r="E395" s="286"/>
      <c r="F395" s="286"/>
      <c r="G395" s="286"/>
      <c r="H395" s="286"/>
      <c r="I395" s="286"/>
      <c r="J395" s="286"/>
      <c r="K395" s="286"/>
      <c r="L395" s="286"/>
      <c r="M395" s="286"/>
    </row>
    <row r="396" spans="1:29" ht="18.5" x14ac:dyDescent="0.45">
      <c r="A396" s="286"/>
      <c r="B396" s="286"/>
      <c r="C396" s="286"/>
      <c r="D396" s="286"/>
      <c r="E396" s="286"/>
      <c r="F396" s="286"/>
      <c r="G396" s="286"/>
      <c r="H396" s="286"/>
      <c r="I396" s="286"/>
      <c r="J396" s="286"/>
      <c r="K396" s="286"/>
      <c r="L396" s="286"/>
      <c r="M396" s="286"/>
    </row>
    <row r="397" spans="1:29" ht="18.5" x14ac:dyDescent="0.45">
      <c r="A397" s="286"/>
      <c r="B397" s="286"/>
      <c r="C397" s="286"/>
      <c r="D397" s="286"/>
      <c r="E397" s="286"/>
      <c r="F397" s="286"/>
      <c r="G397" s="286"/>
      <c r="H397" s="286"/>
      <c r="I397" s="286"/>
      <c r="J397" s="286"/>
      <c r="K397" s="286"/>
      <c r="L397" s="286"/>
      <c r="M397" s="286"/>
    </row>
    <row r="398" spans="1:29" ht="18.5" x14ac:dyDescent="0.45">
      <c r="A398" s="286"/>
      <c r="B398" s="286"/>
      <c r="C398" s="286"/>
      <c r="D398" s="286"/>
      <c r="E398" s="286"/>
      <c r="F398" s="286"/>
      <c r="G398" s="286"/>
      <c r="H398" s="286"/>
      <c r="I398" s="286"/>
      <c r="J398" s="286"/>
      <c r="K398" s="286"/>
      <c r="L398" s="286"/>
      <c r="M398" s="286"/>
    </row>
    <row r="399" spans="1:29" ht="18.5" x14ac:dyDescent="0.45">
      <c r="A399" s="286"/>
      <c r="B399" s="286"/>
      <c r="C399" s="286"/>
      <c r="D399" s="286"/>
      <c r="E399" s="286"/>
      <c r="F399" s="286"/>
      <c r="G399" s="286"/>
      <c r="H399" s="286"/>
      <c r="I399" s="286"/>
      <c r="J399" s="286"/>
      <c r="K399" s="286"/>
      <c r="L399" s="286"/>
      <c r="M399" s="286"/>
    </row>
    <row r="400" spans="1:29" ht="18.5" x14ac:dyDescent="0.45">
      <c r="A400" s="286"/>
      <c r="B400" s="286"/>
      <c r="C400" s="286"/>
      <c r="D400" s="286"/>
      <c r="E400" s="286"/>
      <c r="F400" s="286"/>
      <c r="G400" s="286"/>
      <c r="H400" s="286"/>
      <c r="I400" s="286"/>
      <c r="J400" s="286"/>
      <c r="K400" s="286"/>
      <c r="L400" s="286"/>
      <c r="M400" s="286"/>
    </row>
    <row r="401" spans="1:13" ht="18.5" x14ac:dyDescent="0.45">
      <c r="A401" s="286"/>
      <c r="B401" s="286"/>
      <c r="C401" s="286"/>
      <c r="D401" s="286"/>
      <c r="E401" s="286"/>
      <c r="F401" s="286"/>
      <c r="G401" s="286"/>
      <c r="H401" s="286"/>
      <c r="I401" s="286"/>
      <c r="J401" s="286"/>
      <c r="K401" s="286"/>
      <c r="L401" s="286"/>
      <c r="M401" s="286"/>
    </row>
    <row r="402" spans="1:13" ht="18.5" x14ac:dyDescent="0.45">
      <c r="A402" s="286"/>
      <c r="B402" s="286"/>
      <c r="C402" s="286"/>
      <c r="D402" s="286"/>
      <c r="E402" s="286"/>
      <c r="F402" s="286"/>
      <c r="G402" s="286"/>
      <c r="H402" s="286"/>
      <c r="I402" s="286"/>
      <c r="J402" s="286"/>
      <c r="K402" s="286"/>
      <c r="L402" s="286"/>
      <c r="M402" s="286"/>
    </row>
    <row r="403" spans="1:13" ht="18.5" x14ac:dyDescent="0.45">
      <c r="A403" s="286"/>
      <c r="B403" s="286"/>
      <c r="C403" s="286"/>
      <c r="D403" s="286"/>
      <c r="E403" s="286"/>
      <c r="F403" s="286"/>
      <c r="G403" s="286"/>
      <c r="H403" s="286"/>
      <c r="I403" s="286"/>
      <c r="J403" s="286"/>
      <c r="K403" s="286"/>
      <c r="L403" s="286"/>
      <c r="M403" s="286"/>
    </row>
    <row r="404" spans="1:13" ht="18.5" x14ac:dyDescent="0.45">
      <c r="A404" s="286"/>
      <c r="B404" s="286"/>
      <c r="C404" s="286"/>
      <c r="D404" s="286"/>
      <c r="E404" s="286"/>
      <c r="F404" s="286"/>
      <c r="G404" s="286"/>
      <c r="H404" s="286"/>
      <c r="I404" s="286"/>
      <c r="J404" s="286"/>
      <c r="K404" s="286"/>
      <c r="L404" s="286"/>
      <c r="M404" s="286"/>
    </row>
    <row r="405" spans="1:13" ht="18.5" x14ac:dyDescent="0.45">
      <c r="A405" s="286"/>
      <c r="B405" s="286"/>
      <c r="C405" s="286"/>
      <c r="D405" s="286"/>
      <c r="E405" s="286"/>
      <c r="F405" s="286"/>
      <c r="G405" s="286"/>
      <c r="H405" s="286"/>
      <c r="I405" s="286"/>
      <c r="J405" s="286"/>
      <c r="K405" s="286"/>
      <c r="L405" s="286"/>
      <c r="M405" s="286"/>
    </row>
    <row r="406" spans="1:13" ht="18.5" x14ac:dyDescent="0.45">
      <c r="A406" s="286"/>
      <c r="B406" s="286"/>
      <c r="C406" s="286"/>
      <c r="D406" s="286"/>
      <c r="E406" s="286"/>
      <c r="F406" s="286"/>
      <c r="G406" s="286"/>
      <c r="H406" s="286"/>
      <c r="I406" s="286"/>
      <c r="J406" s="286"/>
      <c r="K406" s="286"/>
      <c r="L406" s="286"/>
      <c r="M406" s="286"/>
    </row>
    <row r="407" spans="1:13" ht="18.5" x14ac:dyDescent="0.45">
      <c r="A407" s="286"/>
      <c r="B407" s="286"/>
      <c r="C407" s="286"/>
      <c r="D407" s="286"/>
      <c r="E407" s="286"/>
      <c r="F407" s="286"/>
      <c r="G407" s="286"/>
      <c r="H407" s="286"/>
      <c r="I407" s="286"/>
      <c r="J407" s="286"/>
      <c r="K407" s="286"/>
      <c r="L407" s="286"/>
      <c r="M407" s="286"/>
    </row>
    <row r="408" spans="1:13" ht="18.5" x14ac:dyDescent="0.45">
      <c r="A408" s="286"/>
      <c r="B408" s="286"/>
      <c r="C408" s="286"/>
      <c r="D408" s="286"/>
      <c r="E408" s="286"/>
      <c r="F408" s="286"/>
      <c r="G408" s="286"/>
      <c r="H408" s="286"/>
      <c r="I408" s="286"/>
      <c r="J408" s="286"/>
      <c r="K408" s="286"/>
      <c r="L408" s="286"/>
      <c r="M408" s="286"/>
    </row>
    <row r="409" spans="1:13" ht="18.5" x14ac:dyDescent="0.45">
      <c r="A409" s="286"/>
      <c r="B409" s="286"/>
      <c r="C409" s="286"/>
      <c r="D409" s="286"/>
      <c r="E409" s="286"/>
      <c r="F409" s="286"/>
      <c r="G409" s="286"/>
      <c r="H409" s="286"/>
      <c r="I409" s="286"/>
      <c r="J409" s="286"/>
      <c r="K409" s="286"/>
      <c r="L409" s="286"/>
      <c r="M409" s="286"/>
    </row>
    <row r="410" spans="1:13" ht="18.5" x14ac:dyDescent="0.45">
      <c r="A410" s="286"/>
      <c r="B410" s="286"/>
      <c r="C410" s="286"/>
      <c r="D410" s="286"/>
      <c r="E410" s="286"/>
      <c r="F410" s="286"/>
      <c r="G410" s="286"/>
      <c r="H410" s="286"/>
      <c r="I410" s="286"/>
      <c r="J410" s="286"/>
      <c r="K410" s="286"/>
      <c r="L410" s="286"/>
      <c r="M410" s="286"/>
    </row>
    <row r="411" spans="1:13" ht="18.5" x14ac:dyDescent="0.45">
      <c r="A411" s="286"/>
      <c r="B411" s="286"/>
      <c r="C411" s="286"/>
      <c r="D411" s="286"/>
      <c r="E411" s="286"/>
      <c r="F411" s="286"/>
      <c r="G411" s="286"/>
      <c r="H411" s="286"/>
      <c r="I411" s="286"/>
      <c r="J411" s="286"/>
      <c r="K411" s="286"/>
      <c r="L411" s="286"/>
      <c r="M411" s="286"/>
    </row>
    <row r="412" spans="1:13" ht="18.5" x14ac:dyDescent="0.45">
      <c r="A412" s="286"/>
      <c r="B412" s="286"/>
      <c r="C412" s="286"/>
      <c r="D412" s="286"/>
      <c r="E412" s="286"/>
      <c r="F412" s="286"/>
      <c r="G412" s="286"/>
      <c r="H412" s="286"/>
      <c r="I412" s="286"/>
      <c r="J412" s="286"/>
      <c r="K412" s="286"/>
      <c r="L412" s="286"/>
      <c r="M412" s="286"/>
    </row>
    <row r="413" spans="1:13" ht="18.5" x14ac:dyDescent="0.45">
      <c r="A413" s="286"/>
      <c r="B413" s="286"/>
      <c r="C413" s="286"/>
      <c r="D413" s="286"/>
      <c r="E413" s="286"/>
      <c r="F413" s="286"/>
      <c r="G413" s="286"/>
      <c r="H413" s="286"/>
      <c r="I413" s="286"/>
      <c r="J413" s="286"/>
      <c r="K413" s="286"/>
      <c r="L413" s="286"/>
      <c r="M413" s="286"/>
    </row>
    <row r="414" spans="1:13" ht="18.5" x14ac:dyDescent="0.45">
      <c r="A414" s="286"/>
      <c r="B414" s="286"/>
      <c r="C414" s="286"/>
      <c r="D414" s="286"/>
      <c r="E414" s="286"/>
      <c r="F414" s="286"/>
      <c r="G414" s="286"/>
      <c r="H414" s="286"/>
      <c r="I414" s="286"/>
      <c r="J414" s="286"/>
      <c r="K414" s="286"/>
      <c r="L414" s="286"/>
      <c r="M414" s="286"/>
    </row>
    <row r="415" spans="1:13" ht="18.5" x14ac:dyDescent="0.45">
      <c r="A415" s="286"/>
      <c r="B415" s="286"/>
      <c r="C415" s="286"/>
      <c r="D415" s="286"/>
      <c r="E415" s="286"/>
      <c r="F415" s="286"/>
      <c r="G415" s="286"/>
      <c r="H415" s="286"/>
      <c r="I415" s="286"/>
      <c r="J415" s="286"/>
      <c r="K415" s="286"/>
      <c r="L415" s="286"/>
      <c r="M415" s="286"/>
    </row>
    <row r="416" spans="1:13" ht="18.5" x14ac:dyDescent="0.45">
      <c r="A416" s="286"/>
      <c r="B416" s="286"/>
      <c r="C416" s="286"/>
      <c r="D416" s="286"/>
      <c r="E416" s="286"/>
      <c r="F416" s="286"/>
      <c r="G416" s="286"/>
      <c r="H416" s="286"/>
      <c r="I416" s="286"/>
      <c r="J416" s="286"/>
      <c r="K416" s="286"/>
      <c r="L416" s="286"/>
      <c r="M416" s="286"/>
    </row>
    <row r="417" spans="1:13" ht="18.5" x14ac:dyDescent="0.45">
      <c r="A417" s="286"/>
      <c r="B417" s="286"/>
      <c r="C417" s="286"/>
      <c r="D417" s="286"/>
      <c r="E417" s="286"/>
      <c r="F417" s="286"/>
      <c r="G417" s="286"/>
      <c r="H417" s="286"/>
      <c r="I417" s="286"/>
      <c r="J417" s="286"/>
      <c r="K417" s="286"/>
      <c r="L417" s="286"/>
      <c r="M417" s="286"/>
    </row>
    <row r="418" spans="1:13" ht="18.5" x14ac:dyDescent="0.45">
      <c r="A418" s="286"/>
      <c r="B418" s="286"/>
      <c r="C418" s="286"/>
      <c r="D418" s="286"/>
      <c r="E418" s="286"/>
      <c r="F418" s="286"/>
      <c r="G418" s="286"/>
      <c r="H418" s="286"/>
      <c r="I418" s="286"/>
      <c r="J418" s="286"/>
      <c r="K418" s="286"/>
      <c r="L418" s="286"/>
      <c r="M418" s="286"/>
    </row>
    <row r="419" spans="1:13" ht="18.5" x14ac:dyDescent="0.45">
      <c r="A419" s="286"/>
      <c r="B419" s="286"/>
      <c r="C419" s="286"/>
      <c r="D419" s="286"/>
      <c r="E419" s="286"/>
      <c r="F419" s="286"/>
      <c r="G419" s="286"/>
      <c r="H419" s="286"/>
      <c r="I419" s="286"/>
      <c r="J419" s="286"/>
      <c r="K419" s="286"/>
      <c r="L419" s="286"/>
      <c r="M419" s="286"/>
    </row>
    <row r="420" spans="1:13" ht="18.5" x14ac:dyDescent="0.45">
      <c r="A420" s="286"/>
      <c r="B420" s="286"/>
      <c r="C420" s="286"/>
      <c r="D420" s="286"/>
      <c r="E420" s="286"/>
      <c r="F420" s="286"/>
      <c r="G420" s="286"/>
      <c r="H420" s="286"/>
      <c r="I420" s="286"/>
      <c r="J420" s="286"/>
      <c r="K420" s="286"/>
      <c r="L420" s="286"/>
      <c r="M420" s="286"/>
    </row>
    <row r="421" spans="1:13" ht="18.5" x14ac:dyDescent="0.45">
      <c r="A421" s="286"/>
      <c r="B421" s="286"/>
      <c r="C421" s="286"/>
      <c r="D421" s="286"/>
      <c r="E421" s="286"/>
      <c r="F421" s="286"/>
      <c r="G421" s="286"/>
      <c r="H421" s="286"/>
      <c r="I421" s="286"/>
      <c r="J421" s="286"/>
      <c r="K421" s="286"/>
      <c r="L421" s="286"/>
      <c r="M421" s="286"/>
    </row>
    <row r="422" spans="1:13" ht="18.5" x14ac:dyDescent="0.45">
      <c r="A422" s="286"/>
      <c r="B422" s="286"/>
      <c r="C422" s="286"/>
      <c r="D422" s="286"/>
      <c r="E422" s="286"/>
      <c r="F422" s="286"/>
      <c r="G422" s="286"/>
      <c r="H422" s="286"/>
      <c r="I422" s="286"/>
      <c r="J422" s="286"/>
      <c r="K422" s="286"/>
      <c r="L422" s="286"/>
      <c r="M422" s="286"/>
    </row>
    <row r="423" spans="1:13" ht="18.5" x14ac:dyDescent="0.45">
      <c r="A423" s="286"/>
      <c r="B423" s="286"/>
      <c r="C423" s="286"/>
      <c r="D423" s="286"/>
      <c r="E423" s="286"/>
      <c r="F423" s="286"/>
      <c r="G423" s="286"/>
      <c r="H423" s="286"/>
      <c r="I423" s="286"/>
      <c r="J423" s="286"/>
      <c r="K423" s="286"/>
      <c r="L423" s="286"/>
      <c r="M423" s="286"/>
    </row>
    <row r="424" spans="1:13" ht="18.5" x14ac:dyDescent="0.45">
      <c r="A424" s="286"/>
      <c r="B424" s="286"/>
      <c r="C424" s="286"/>
      <c r="D424" s="286"/>
      <c r="E424" s="286"/>
      <c r="F424" s="286"/>
      <c r="G424" s="286"/>
      <c r="H424" s="286"/>
      <c r="I424" s="286"/>
      <c r="J424" s="286"/>
      <c r="K424" s="286"/>
      <c r="L424" s="286"/>
      <c r="M424" s="286"/>
    </row>
    <row r="425" spans="1:13" ht="18.5" x14ac:dyDescent="0.45">
      <c r="A425" s="286"/>
      <c r="B425" s="286"/>
      <c r="C425" s="286"/>
      <c r="D425" s="286"/>
      <c r="E425" s="286"/>
      <c r="F425" s="286"/>
      <c r="G425" s="286"/>
      <c r="H425" s="286"/>
      <c r="I425" s="286"/>
      <c r="J425" s="286"/>
      <c r="K425" s="286"/>
      <c r="L425" s="286"/>
      <c r="M425" s="286"/>
    </row>
    <row r="426" spans="1:13" ht="18.5" x14ac:dyDescent="0.45">
      <c r="A426" s="286"/>
      <c r="B426" s="286"/>
      <c r="C426" s="286"/>
      <c r="D426" s="286"/>
      <c r="E426" s="286"/>
      <c r="F426" s="286"/>
      <c r="G426" s="286"/>
      <c r="H426" s="286"/>
      <c r="I426" s="286"/>
      <c r="J426" s="286"/>
      <c r="K426" s="286"/>
      <c r="L426" s="286"/>
      <c r="M426" s="286"/>
    </row>
    <row r="427" spans="1:13" ht="18.5" x14ac:dyDescent="0.45">
      <c r="A427" s="286"/>
      <c r="B427" s="286"/>
      <c r="C427" s="286"/>
      <c r="D427" s="286"/>
      <c r="E427" s="286"/>
      <c r="F427" s="286"/>
      <c r="G427" s="286"/>
      <c r="H427" s="286"/>
      <c r="I427" s="286"/>
      <c r="J427" s="286"/>
      <c r="K427" s="286"/>
      <c r="L427" s="286"/>
      <c r="M427" s="286"/>
    </row>
    <row r="428" spans="1:13" ht="18.5" x14ac:dyDescent="0.45">
      <c r="A428" s="286"/>
      <c r="B428" s="286"/>
      <c r="C428" s="286"/>
      <c r="D428" s="286"/>
      <c r="E428" s="286"/>
      <c r="F428" s="286"/>
      <c r="G428" s="286"/>
      <c r="H428" s="286"/>
      <c r="I428" s="286"/>
      <c r="J428" s="286"/>
      <c r="K428" s="286"/>
      <c r="L428" s="286"/>
      <c r="M428" s="286"/>
    </row>
    <row r="429" spans="1:13" ht="18.5" x14ac:dyDescent="0.45">
      <c r="A429" s="286"/>
      <c r="B429" s="286"/>
      <c r="C429" s="286"/>
      <c r="D429" s="286"/>
      <c r="E429" s="286"/>
      <c r="F429" s="286"/>
      <c r="G429" s="286"/>
      <c r="H429" s="286"/>
      <c r="I429" s="286"/>
      <c r="J429" s="286"/>
      <c r="K429" s="286"/>
      <c r="L429" s="286"/>
      <c r="M429" s="286"/>
    </row>
    <row r="430" spans="1:13" ht="18.5" x14ac:dyDescent="0.45">
      <c r="A430" s="286"/>
      <c r="B430" s="286"/>
      <c r="C430" s="286"/>
      <c r="D430" s="286"/>
      <c r="E430" s="286"/>
      <c r="F430" s="286"/>
      <c r="G430" s="286"/>
      <c r="H430" s="286"/>
      <c r="I430" s="286"/>
      <c r="J430" s="286"/>
      <c r="K430" s="286"/>
      <c r="L430" s="286"/>
      <c r="M430" s="286"/>
    </row>
    <row r="431" spans="1:13" ht="18.5" x14ac:dyDescent="0.45">
      <c r="A431" s="286"/>
      <c r="B431" s="286"/>
      <c r="C431" s="286"/>
      <c r="D431" s="286"/>
      <c r="E431" s="286"/>
      <c r="F431" s="286"/>
      <c r="G431" s="286"/>
      <c r="H431" s="286"/>
      <c r="I431" s="286"/>
      <c r="J431" s="286"/>
      <c r="K431" s="286"/>
      <c r="L431" s="286"/>
      <c r="M431" s="286"/>
    </row>
    <row r="432" spans="1:13" ht="18.5" x14ac:dyDescent="0.45">
      <c r="A432" s="286"/>
      <c r="B432" s="286"/>
      <c r="C432" s="286"/>
      <c r="D432" s="286"/>
      <c r="E432" s="286"/>
      <c r="F432" s="286"/>
      <c r="G432" s="286"/>
      <c r="H432" s="286"/>
      <c r="I432" s="286"/>
      <c r="J432" s="286"/>
      <c r="K432" s="286"/>
      <c r="L432" s="286"/>
      <c r="M432" s="286"/>
    </row>
    <row r="433" spans="1:13" ht="18.5" x14ac:dyDescent="0.45">
      <c r="A433" s="286"/>
      <c r="B433" s="286"/>
      <c r="C433" s="286"/>
      <c r="D433" s="286"/>
      <c r="E433" s="286"/>
      <c r="F433" s="286"/>
      <c r="G433" s="286"/>
      <c r="H433" s="286"/>
      <c r="I433" s="286"/>
      <c r="J433" s="286"/>
      <c r="K433" s="286"/>
      <c r="L433" s="286"/>
      <c r="M433" s="286"/>
    </row>
    <row r="434" spans="1:13" ht="18.5" x14ac:dyDescent="0.45">
      <c r="A434" s="286"/>
      <c r="B434" s="286"/>
      <c r="C434" s="286"/>
      <c r="D434" s="286"/>
      <c r="E434" s="286"/>
      <c r="F434" s="286"/>
      <c r="G434" s="286"/>
      <c r="H434" s="286"/>
      <c r="I434" s="286"/>
      <c r="J434" s="286"/>
      <c r="K434" s="286"/>
      <c r="L434" s="286"/>
      <c r="M434" s="286"/>
    </row>
    <row r="435" spans="1:13" ht="18.5" x14ac:dyDescent="0.45">
      <c r="A435" s="286"/>
      <c r="B435" s="286"/>
      <c r="C435" s="286"/>
      <c r="D435" s="286"/>
      <c r="E435" s="286"/>
      <c r="F435" s="286"/>
      <c r="G435" s="286"/>
      <c r="H435" s="286"/>
      <c r="I435" s="286"/>
      <c r="J435" s="286"/>
      <c r="K435" s="286"/>
      <c r="L435" s="286"/>
      <c r="M435" s="286"/>
    </row>
    <row r="436" spans="1:13" ht="18.5" x14ac:dyDescent="0.45">
      <c r="A436" s="286"/>
      <c r="B436" s="286"/>
      <c r="C436" s="286"/>
      <c r="D436" s="286"/>
      <c r="E436" s="286"/>
      <c r="F436" s="286"/>
      <c r="G436" s="286"/>
      <c r="H436" s="286"/>
      <c r="I436" s="286"/>
      <c r="J436" s="286"/>
      <c r="K436" s="286"/>
      <c r="L436" s="286"/>
      <c r="M436" s="286"/>
    </row>
    <row r="437" spans="1:13" ht="18.5" x14ac:dyDescent="0.45">
      <c r="A437" s="286"/>
      <c r="B437" s="286"/>
      <c r="C437" s="286"/>
      <c r="D437" s="286"/>
      <c r="E437" s="286"/>
      <c r="F437" s="286"/>
      <c r="G437" s="286"/>
      <c r="H437" s="286"/>
      <c r="I437" s="286"/>
      <c r="J437" s="286"/>
      <c r="K437" s="286"/>
      <c r="L437" s="286"/>
      <c r="M437" s="286"/>
    </row>
    <row r="438" spans="1:13" ht="18.5" x14ac:dyDescent="0.45">
      <c r="A438" s="286"/>
      <c r="B438" s="286"/>
      <c r="C438" s="286"/>
      <c r="D438" s="286"/>
      <c r="E438" s="286"/>
      <c r="F438" s="286"/>
      <c r="G438" s="286"/>
      <c r="H438" s="286"/>
      <c r="I438" s="286"/>
      <c r="J438" s="286"/>
      <c r="K438" s="286"/>
      <c r="L438" s="286"/>
      <c r="M438" s="286"/>
    </row>
    <row r="439" spans="1:13" ht="18.5" x14ac:dyDescent="0.45">
      <c r="A439" s="286"/>
      <c r="B439" s="286"/>
      <c r="C439" s="286"/>
      <c r="D439" s="286"/>
      <c r="E439" s="286"/>
      <c r="F439" s="286"/>
      <c r="G439" s="286"/>
      <c r="H439" s="286"/>
      <c r="I439" s="286"/>
      <c r="J439" s="286"/>
      <c r="K439" s="286"/>
      <c r="L439" s="286"/>
      <c r="M439" s="286"/>
    </row>
    <row r="440" spans="1:13" ht="18.5" x14ac:dyDescent="0.45">
      <c r="A440" s="286"/>
      <c r="B440" s="286"/>
      <c r="C440" s="286"/>
      <c r="D440" s="286"/>
      <c r="E440" s="286"/>
      <c r="F440" s="286"/>
      <c r="G440" s="286"/>
      <c r="H440" s="286"/>
      <c r="I440" s="286"/>
      <c r="J440" s="286"/>
      <c r="K440" s="286"/>
      <c r="L440" s="286"/>
      <c r="M440" s="286"/>
    </row>
    <row r="441" spans="1:13" ht="18.5" x14ac:dyDescent="0.45">
      <c r="A441" s="286"/>
      <c r="B441" s="286"/>
      <c r="C441" s="286"/>
      <c r="D441" s="286"/>
      <c r="E441" s="286"/>
      <c r="F441" s="286"/>
      <c r="G441" s="286"/>
      <c r="H441" s="286"/>
      <c r="I441" s="286"/>
      <c r="J441" s="286"/>
      <c r="K441" s="286"/>
      <c r="L441" s="286"/>
      <c r="M441" s="286"/>
    </row>
    <row r="442" spans="1:13" ht="18.5" x14ac:dyDescent="0.45">
      <c r="A442" s="286"/>
      <c r="B442" s="286"/>
      <c r="C442" s="286"/>
      <c r="D442" s="286"/>
      <c r="E442" s="286"/>
      <c r="F442" s="286"/>
      <c r="G442" s="286"/>
      <c r="H442" s="286"/>
      <c r="I442" s="286"/>
      <c r="J442" s="286"/>
      <c r="K442" s="286"/>
      <c r="L442" s="286"/>
      <c r="M442" s="286"/>
    </row>
    <row r="443" spans="1:13" ht="18.5" x14ac:dyDescent="0.45">
      <c r="A443" s="286"/>
      <c r="B443" s="286"/>
      <c r="C443" s="286"/>
      <c r="D443" s="286"/>
      <c r="E443" s="286"/>
      <c r="F443" s="286"/>
      <c r="G443" s="286"/>
      <c r="H443" s="286"/>
      <c r="I443" s="286"/>
      <c r="J443" s="286"/>
      <c r="K443" s="286"/>
      <c r="L443" s="286"/>
      <c r="M443" s="286"/>
    </row>
    <row r="444" spans="1:13" ht="18.5" x14ac:dyDescent="0.45">
      <c r="A444" s="286"/>
      <c r="B444" s="286"/>
      <c r="C444" s="286"/>
      <c r="D444" s="286"/>
      <c r="E444" s="286"/>
      <c r="F444" s="286"/>
      <c r="G444" s="286"/>
      <c r="H444" s="286"/>
      <c r="I444" s="286"/>
      <c r="J444" s="286"/>
      <c r="K444" s="286"/>
      <c r="L444" s="286"/>
      <c r="M444" s="286"/>
    </row>
    <row r="445" spans="1:13" ht="18.5" x14ac:dyDescent="0.45">
      <c r="A445" s="286"/>
      <c r="B445" s="286"/>
      <c r="C445" s="286"/>
      <c r="D445" s="286"/>
      <c r="E445" s="286"/>
      <c r="F445" s="286"/>
      <c r="G445" s="286"/>
      <c r="H445" s="286"/>
      <c r="I445" s="286"/>
      <c r="J445" s="286"/>
      <c r="K445" s="286"/>
      <c r="L445" s="286"/>
      <c r="M445" s="286"/>
    </row>
    <row r="446" spans="1:13" ht="18.5" x14ac:dyDescent="0.45">
      <c r="A446" s="286"/>
      <c r="B446" s="286"/>
      <c r="C446" s="286"/>
      <c r="D446" s="286"/>
      <c r="E446" s="286"/>
      <c r="F446" s="286"/>
      <c r="G446" s="286"/>
      <c r="H446" s="286"/>
      <c r="I446" s="286"/>
      <c r="J446" s="286"/>
      <c r="K446" s="286"/>
      <c r="L446" s="286"/>
      <c r="M446" s="286"/>
    </row>
    <row r="447" spans="1:13" ht="18.5" x14ac:dyDescent="0.45">
      <c r="A447" s="286"/>
      <c r="B447" s="286"/>
      <c r="C447" s="286"/>
      <c r="D447" s="286"/>
      <c r="E447" s="286"/>
      <c r="F447" s="286"/>
      <c r="G447" s="286"/>
      <c r="H447" s="286"/>
      <c r="I447" s="286"/>
      <c r="J447" s="286"/>
      <c r="K447" s="286"/>
      <c r="L447" s="286"/>
      <c r="M447" s="286"/>
    </row>
    <row r="448" spans="1:13" ht="18.5" x14ac:dyDescent="0.45">
      <c r="A448" s="286"/>
      <c r="B448" s="286"/>
      <c r="C448" s="286"/>
      <c r="D448" s="286"/>
      <c r="E448" s="286"/>
      <c r="F448" s="286"/>
      <c r="G448" s="286"/>
      <c r="H448" s="286"/>
      <c r="I448" s="286"/>
      <c r="J448" s="286"/>
      <c r="K448" s="286"/>
      <c r="L448" s="286"/>
      <c r="M448" s="286"/>
    </row>
    <row r="449" spans="1:13" ht="18.5" x14ac:dyDescent="0.45">
      <c r="A449" s="286"/>
      <c r="B449" s="286"/>
      <c r="C449" s="286"/>
      <c r="D449" s="286"/>
      <c r="E449" s="286"/>
      <c r="F449" s="286"/>
      <c r="G449" s="286"/>
      <c r="H449" s="286"/>
      <c r="I449" s="286"/>
      <c r="J449" s="286"/>
      <c r="K449" s="286"/>
      <c r="L449" s="286"/>
      <c r="M449" s="286"/>
    </row>
    <row r="450" spans="1:13" ht="18.5" x14ac:dyDescent="0.45">
      <c r="A450" s="286"/>
      <c r="B450" s="286"/>
      <c r="C450" s="286"/>
      <c r="D450" s="286"/>
      <c r="E450" s="286"/>
      <c r="F450" s="286"/>
      <c r="G450" s="286"/>
      <c r="H450" s="286"/>
      <c r="I450" s="286"/>
      <c r="J450" s="286"/>
      <c r="K450" s="286"/>
      <c r="L450" s="286"/>
      <c r="M450" s="286"/>
    </row>
    <row r="451" spans="1:13" ht="18.5" x14ac:dyDescent="0.45">
      <c r="A451" s="286"/>
      <c r="B451" s="286"/>
      <c r="C451" s="286"/>
      <c r="D451" s="286"/>
      <c r="E451" s="286"/>
      <c r="F451" s="286"/>
      <c r="G451" s="286"/>
      <c r="H451" s="286"/>
      <c r="I451" s="286"/>
      <c r="J451" s="286"/>
      <c r="K451" s="286"/>
      <c r="L451" s="286"/>
      <c r="M451" s="286"/>
    </row>
    <row r="452" spans="1:13" ht="18.5" x14ac:dyDescent="0.45">
      <c r="A452" s="286"/>
      <c r="B452" s="286"/>
      <c r="C452" s="286"/>
      <c r="D452" s="286"/>
      <c r="E452" s="286"/>
      <c r="F452" s="286"/>
      <c r="G452" s="286"/>
      <c r="H452" s="286"/>
      <c r="I452" s="286"/>
      <c r="J452" s="286"/>
      <c r="K452" s="286"/>
      <c r="L452" s="286"/>
      <c r="M452" s="286"/>
    </row>
    <row r="453" spans="1:13" ht="18.5" x14ac:dyDescent="0.45">
      <c r="A453" s="286"/>
      <c r="B453" s="286"/>
      <c r="C453" s="286"/>
      <c r="D453" s="286"/>
      <c r="E453" s="286"/>
      <c r="F453" s="286"/>
      <c r="G453" s="286"/>
      <c r="H453" s="286"/>
      <c r="I453" s="286"/>
      <c r="J453" s="286"/>
      <c r="K453" s="286"/>
      <c r="L453" s="286"/>
      <c r="M453" s="286"/>
    </row>
    <row r="454" spans="1:13" ht="18.5" x14ac:dyDescent="0.45">
      <c r="A454" s="286"/>
      <c r="B454" s="286"/>
      <c r="C454" s="286"/>
      <c r="D454" s="286"/>
      <c r="E454" s="286"/>
      <c r="F454" s="286"/>
      <c r="G454" s="286"/>
      <c r="H454" s="286"/>
      <c r="I454" s="286"/>
      <c r="J454" s="286"/>
      <c r="K454" s="286"/>
      <c r="L454" s="286"/>
      <c r="M454" s="286"/>
    </row>
    <row r="455" spans="1:13" ht="18.5" x14ac:dyDescent="0.45">
      <c r="A455" s="286"/>
      <c r="B455" s="286"/>
      <c r="C455" s="286"/>
      <c r="D455" s="286"/>
      <c r="E455" s="286"/>
      <c r="F455" s="286"/>
      <c r="G455" s="286"/>
      <c r="H455" s="286"/>
      <c r="I455" s="286"/>
      <c r="J455" s="286"/>
      <c r="K455" s="286"/>
      <c r="L455" s="286"/>
      <c r="M455" s="286"/>
    </row>
    <row r="456" spans="1:13" ht="18.5" x14ac:dyDescent="0.45">
      <c r="A456" s="286"/>
      <c r="B456" s="286"/>
      <c r="C456" s="286"/>
      <c r="D456" s="286"/>
      <c r="E456" s="286"/>
      <c r="F456" s="286"/>
      <c r="G456" s="286"/>
      <c r="H456" s="286"/>
      <c r="I456" s="286"/>
      <c r="J456" s="286"/>
      <c r="K456" s="286"/>
      <c r="L456" s="286"/>
      <c r="M456" s="286"/>
    </row>
    <row r="457" spans="1:13" ht="18.5" x14ac:dyDescent="0.45">
      <c r="A457" s="286"/>
      <c r="B457" s="286"/>
      <c r="C457" s="286"/>
      <c r="D457" s="286"/>
      <c r="E457" s="286"/>
      <c r="F457" s="286"/>
      <c r="G457" s="286"/>
      <c r="H457" s="286"/>
      <c r="I457" s="286"/>
      <c r="J457" s="286"/>
      <c r="K457" s="286"/>
      <c r="L457" s="286"/>
      <c r="M457" s="286"/>
    </row>
    <row r="458" spans="1:13" ht="18.5" x14ac:dyDescent="0.45">
      <c r="A458" s="286"/>
      <c r="B458" s="286"/>
      <c r="C458" s="286"/>
      <c r="D458" s="286"/>
      <c r="E458" s="286"/>
      <c r="F458" s="286"/>
      <c r="G458" s="286"/>
      <c r="H458" s="286"/>
      <c r="I458" s="286"/>
      <c r="J458" s="286"/>
      <c r="K458" s="286"/>
      <c r="L458" s="286"/>
      <c r="M458" s="286"/>
    </row>
    <row r="459" spans="1:13" ht="18.5" x14ac:dyDescent="0.45">
      <c r="A459" s="286"/>
      <c r="B459" s="286"/>
      <c r="C459" s="286"/>
      <c r="D459" s="286"/>
      <c r="E459" s="286"/>
      <c r="F459" s="286"/>
      <c r="G459" s="286"/>
      <c r="H459" s="286"/>
      <c r="I459" s="286"/>
      <c r="J459" s="286"/>
      <c r="K459" s="286"/>
      <c r="L459" s="286"/>
      <c r="M459" s="286"/>
    </row>
    <row r="460" spans="1:13" ht="18.5" x14ac:dyDescent="0.45">
      <c r="A460" s="286"/>
      <c r="B460" s="286"/>
      <c r="C460" s="286"/>
      <c r="D460" s="286"/>
      <c r="E460" s="286"/>
      <c r="F460" s="286"/>
      <c r="G460" s="286"/>
      <c r="H460" s="286"/>
      <c r="I460" s="286"/>
      <c r="J460" s="286"/>
      <c r="K460" s="286"/>
      <c r="L460" s="286"/>
      <c r="M460" s="286"/>
    </row>
    <row r="461" spans="1:13" ht="18.5" x14ac:dyDescent="0.45">
      <c r="A461" s="286"/>
      <c r="B461" s="286"/>
      <c r="C461" s="286"/>
      <c r="D461" s="286"/>
      <c r="E461" s="286"/>
      <c r="F461" s="286"/>
      <c r="G461" s="286"/>
      <c r="H461" s="286"/>
      <c r="I461" s="286"/>
      <c r="J461" s="286"/>
      <c r="K461" s="286"/>
      <c r="L461" s="286"/>
      <c r="M461" s="286"/>
    </row>
    <row r="462" spans="1:13" ht="18.5" x14ac:dyDescent="0.45">
      <c r="A462" s="286"/>
      <c r="B462" s="286"/>
      <c r="C462" s="286"/>
      <c r="D462" s="286"/>
      <c r="E462" s="286"/>
      <c r="F462" s="286"/>
      <c r="G462" s="286"/>
      <c r="H462" s="286"/>
      <c r="I462" s="286"/>
      <c r="J462" s="286"/>
      <c r="K462" s="286"/>
      <c r="L462" s="286"/>
      <c r="M462" s="286"/>
    </row>
    <row r="463" spans="1:13" ht="18.5" x14ac:dyDescent="0.45">
      <c r="A463" s="286"/>
      <c r="B463" s="286"/>
      <c r="C463" s="286"/>
      <c r="D463" s="286"/>
      <c r="E463" s="286"/>
      <c r="F463" s="286"/>
      <c r="G463" s="286"/>
      <c r="H463" s="286"/>
      <c r="I463" s="286"/>
      <c r="J463" s="286"/>
      <c r="K463" s="286"/>
      <c r="L463" s="286"/>
      <c r="M463" s="286"/>
    </row>
    <row r="464" spans="1:13" ht="18.5" x14ac:dyDescent="0.45">
      <c r="A464" s="286"/>
      <c r="B464" s="286"/>
      <c r="C464" s="286"/>
      <c r="D464" s="286"/>
      <c r="E464" s="286"/>
      <c r="F464" s="286"/>
      <c r="G464" s="286"/>
      <c r="H464" s="286"/>
      <c r="I464" s="286"/>
      <c r="J464" s="286"/>
      <c r="K464" s="286"/>
      <c r="L464" s="286"/>
      <c r="M464" s="286"/>
    </row>
    <row r="465" spans="1:13" ht="18.5" x14ac:dyDescent="0.45">
      <c r="A465" s="286"/>
      <c r="B465" s="286"/>
      <c r="C465" s="286"/>
      <c r="D465" s="286"/>
      <c r="E465" s="286"/>
      <c r="F465" s="286"/>
      <c r="G465" s="286"/>
      <c r="H465" s="286"/>
      <c r="I465" s="286"/>
      <c r="J465" s="286"/>
      <c r="K465" s="286"/>
      <c r="L465" s="286"/>
      <c r="M465" s="286"/>
    </row>
    <row r="466" spans="1:13" ht="18.5" x14ac:dyDescent="0.45">
      <c r="A466" s="286"/>
      <c r="B466" s="286"/>
      <c r="C466" s="286"/>
      <c r="D466" s="286"/>
      <c r="E466" s="286"/>
      <c r="F466" s="286"/>
      <c r="G466" s="286"/>
      <c r="H466" s="286"/>
      <c r="I466" s="286"/>
      <c r="J466" s="286"/>
      <c r="K466" s="286"/>
      <c r="L466" s="286"/>
      <c r="M466" s="286"/>
    </row>
    <row r="467" spans="1:13" ht="18.5" x14ac:dyDescent="0.45">
      <c r="A467" s="286"/>
      <c r="B467" s="286"/>
      <c r="C467" s="286"/>
      <c r="D467" s="286"/>
      <c r="E467" s="286"/>
      <c r="F467" s="286"/>
      <c r="G467" s="286"/>
      <c r="H467" s="286"/>
      <c r="I467" s="286"/>
      <c r="J467" s="286"/>
      <c r="K467" s="286"/>
      <c r="L467" s="286"/>
      <c r="M467" s="286"/>
    </row>
    <row r="468" spans="1:13" ht="18.5" x14ac:dyDescent="0.45">
      <c r="A468" s="286"/>
      <c r="B468" s="286"/>
      <c r="C468" s="286"/>
      <c r="D468" s="286"/>
      <c r="E468" s="286"/>
      <c r="F468" s="286"/>
      <c r="G468" s="286"/>
      <c r="H468" s="286"/>
      <c r="I468" s="286"/>
      <c r="J468" s="286"/>
      <c r="K468" s="286"/>
      <c r="L468" s="286"/>
      <c r="M468" s="286"/>
    </row>
    <row r="469" spans="1:13" ht="18.5" x14ac:dyDescent="0.45">
      <c r="A469" s="286"/>
      <c r="B469" s="286"/>
      <c r="C469" s="286"/>
      <c r="D469" s="286"/>
      <c r="E469" s="286"/>
      <c r="F469" s="286"/>
      <c r="G469" s="286"/>
      <c r="H469" s="286"/>
      <c r="I469" s="286"/>
      <c r="J469" s="286"/>
      <c r="K469" s="286"/>
      <c r="L469" s="286"/>
      <c r="M469" s="286"/>
    </row>
    <row r="470" spans="1:13" ht="18.5" x14ac:dyDescent="0.45">
      <c r="A470" s="286"/>
      <c r="B470" s="286"/>
      <c r="C470" s="286"/>
      <c r="D470" s="286"/>
      <c r="E470" s="286"/>
      <c r="F470" s="286"/>
      <c r="G470" s="286"/>
      <c r="H470" s="286"/>
      <c r="I470" s="286"/>
      <c r="J470" s="286"/>
      <c r="K470" s="286"/>
      <c r="L470" s="286"/>
      <c r="M470" s="286"/>
    </row>
    <row r="471" spans="1:13" ht="18.5" x14ac:dyDescent="0.45">
      <c r="A471" s="286"/>
      <c r="B471" s="286"/>
      <c r="C471" s="286"/>
      <c r="D471" s="286"/>
      <c r="E471" s="286"/>
      <c r="F471" s="286"/>
      <c r="G471" s="286"/>
      <c r="H471" s="286"/>
      <c r="I471" s="286"/>
      <c r="J471" s="286"/>
      <c r="K471" s="286"/>
      <c r="L471" s="286"/>
      <c r="M471" s="286"/>
    </row>
    <row r="472" spans="1:13" ht="18.5" x14ac:dyDescent="0.45">
      <c r="A472" s="286"/>
      <c r="B472" s="286"/>
      <c r="C472" s="286"/>
      <c r="D472" s="286"/>
      <c r="E472" s="286"/>
      <c r="F472" s="286"/>
      <c r="G472" s="286"/>
      <c r="H472" s="286"/>
      <c r="I472" s="286"/>
      <c r="J472" s="286"/>
      <c r="K472" s="286"/>
      <c r="L472" s="286"/>
      <c r="M472" s="286"/>
    </row>
    <row r="473" spans="1:13" ht="18.5" x14ac:dyDescent="0.45">
      <c r="A473" s="286"/>
      <c r="B473" s="286"/>
      <c r="C473" s="286"/>
      <c r="D473" s="286"/>
      <c r="E473" s="286"/>
      <c r="F473" s="286"/>
      <c r="G473" s="286"/>
      <c r="H473" s="286"/>
      <c r="I473" s="286"/>
      <c r="J473" s="286"/>
      <c r="K473" s="286"/>
      <c r="L473" s="286"/>
      <c r="M473" s="286"/>
    </row>
    <row r="474" spans="1:13" ht="18.5" x14ac:dyDescent="0.45">
      <c r="A474" s="286"/>
      <c r="B474" s="286"/>
      <c r="C474" s="286"/>
      <c r="D474" s="286"/>
      <c r="E474" s="286"/>
      <c r="F474" s="286"/>
      <c r="G474" s="286"/>
      <c r="H474" s="286"/>
      <c r="I474" s="286"/>
      <c r="J474" s="286"/>
      <c r="K474" s="286"/>
      <c r="L474" s="286"/>
      <c r="M474" s="286"/>
    </row>
    <row r="475" spans="1:13" ht="18.5" x14ac:dyDescent="0.45">
      <c r="A475" s="286"/>
      <c r="B475" s="286"/>
      <c r="C475" s="286"/>
      <c r="D475" s="286"/>
      <c r="E475" s="286"/>
      <c r="F475" s="286"/>
      <c r="G475" s="286"/>
      <c r="H475" s="286"/>
      <c r="I475" s="286"/>
      <c r="J475" s="286"/>
      <c r="K475" s="286"/>
      <c r="L475" s="286"/>
      <c r="M475" s="286"/>
    </row>
    <row r="476" spans="1:13" ht="18.5" x14ac:dyDescent="0.45">
      <c r="A476" s="286"/>
      <c r="B476" s="286"/>
      <c r="C476" s="286"/>
      <c r="D476" s="286"/>
      <c r="E476" s="286"/>
      <c r="F476" s="286"/>
      <c r="G476" s="286"/>
      <c r="H476" s="286"/>
      <c r="I476" s="286"/>
      <c r="J476" s="286"/>
      <c r="K476" s="286"/>
      <c r="L476" s="286"/>
      <c r="M476" s="286"/>
    </row>
    <row r="477" spans="1:13" ht="18.5" x14ac:dyDescent="0.45">
      <c r="A477" s="286"/>
      <c r="B477" s="286"/>
      <c r="C477" s="286"/>
      <c r="D477" s="286"/>
      <c r="E477" s="286"/>
      <c r="F477" s="286"/>
      <c r="G477" s="286"/>
      <c r="H477" s="286"/>
      <c r="I477" s="286"/>
      <c r="J477" s="286"/>
      <c r="K477" s="286"/>
      <c r="L477" s="286"/>
      <c r="M477" s="286"/>
    </row>
    <row r="478" spans="1:13" ht="18.5" x14ac:dyDescent="0.45">
      <c r="A478" s="286"/>
      <c r="B478" s="286"/>
      <c r="C478" s="286"/>
      <c r="D478" s="286"/>
      <c r="E478" s="286"/>
      <c r="F478" s="286"/>
      <c r="G478" s="286"/>
      <c r="H478" s="286"/>
      <c r="I478" s="286"/>
      <c r="J478" s="286"/>
      <c r="K478" s="286"/>
      <c r="L478" s="286"/>
      <c r="M478" s="286"/>
    </row>
    <row r="479" spans="1:13" ht="18.5" x14ac:dyDescent="0.45">
      <c r="A479" s="286"/>
      <c r="B479" s="286"/>
      <c r="C479" s="286"/>
      <c r="D479" s="286"/>
      <c r="E479" s="286"/>
      <c r="F479" s="286"/>
      <c r="G479" s="286"/>
      <c r="H479" s="286"/>
      <c r="I479" s="286"/>
      <c r="J479" s="286"/>
      <c r="K479" s="286"/>
      <c r="L479" s="286"/>
      <c r="M479" s="286"/>
    </row>
    <row r="480" spans="1:13" ht="18.5" x14ac:dyDescent="0.45">
      <c r="A480" s="286"/>
      <c r="B480" s="286"/>
      <c r="C480" s="286"/>
      <c r="D480" s="286"/>
      <c r="E480" s="286"/>
      <c r="F480" s="286"/>
      <c r="G480" s="286"/>
      <c r="H480" s="286"/>
      <c r="I480" s="286"/>
      <c r="J480" s="286"/>
      <c r="K480" s="286"/>
      <c r="L480" s="286"/>
      <c r="M480" s="286"/>
    </row>
    <row r="481" spans="1:13" ht="18.5" x14ac:dyDescent="0.45">
      <c r="A481" s="286"/>
      <c r="B481" s="286"/>
      <c r="C481" s="286"/>
      <c r="D481" s="286"/>
      <c r="E481" s="286"/>
      <c r="F481" s="286"/>
      <c r="G481" s="286"/>
      <c r="H481" s="286"/>
      <c r="I481" s="286"/>
      <c r="J481" s="286"/>
      <c r="K481" s="286"/>
      <c r="L481" s="286"/>
      <c r="M481" s="286"/>
    </row>
    <row r="482" spans="1:13" ht="18.5" x14ac:dyDescent="0.45">
      <c r="A482" s="286"/>
      <c r="B482" s="286"/>
      <c r="C482" s="286"/>
      <c r="D482" s="286"/>
      <c r="E482" s="286"/>
      <c r="F482" s="286"/>
      <c r="G482" s="286"/>
      <c r="H482" s="286"/>
      <c r="I482" s="286"/>
      <c r="J482" s="286"/>
      <c r="K482" s="286"/>
      <c r="L482" s="286"/>
      <c r="M482" s="286"/>
    </row>
    <row r="483" spans="1:13" ht="18.5" x14ac:dyDescent="0.45">
      <c r="A483" s="286"/>
      <c r="B483" s="286"/>
      <c r="C483" s="286"/>
      <c r="D483" s="286"/>
      <c r="E483" s="286"/>
      <c r="F483" s="286"/>
      <c r="G483" s="286"/>
      <c r="H483" s="286"/>
      <c r="I483" s="286"/>
      <c r="J483" s="286"/>
      <c r="K483" s="286"/>
      <c r="L483" s="286"/>
      <c r="M483" s="286"/>
    </row>
    <row r="484" spans="1:13" ht="18.5" x14ac:dyDescent="0.45">
      <c r="A484" s="286"/>
      <c r="B484" s="286"/>
      <c r="C484" s="286"/>
      <c r="D484" s="286"/>
      <c r="E484" s="286"/>
      <c r="F484" s="286"/>
      <c r="G484" s="286"/>
      <c r="H484" s="286"/>
      <c r="I484" s="286"/>
      <c r="J484" s="286"/>
      <c r="K484" s="286"/>
      <c r="L484" s="286"/>
      <c r="M484" s="286"/>
    </row>
    <row r="485" spans="1:13" ht="18.5" x14ac:dyDescent="0.45">
      <c r="A485" s="286"/>
      <c r="B485" s="286"/>
      <c r="C485" s="286"/>
      <c r="D485" s="286"/>
      <c r="E485" s="286"/>
      <c r="F485" s="286"/>
      <c r="G485" s="286"/>
      <c r="H485" s="286"/>
      <c r="I485" s="286"/>
      <c r="J485" s="286"/>
      <c r="K485" s="286"/>
      <c r="L485" s="286"/>
      <c r="M485" s="286"/>
    </row>
    <row r="486" spans="1:13" ht="18.5" x14ac:dyDescent="0.45">
      <c r="A486" s="286"/>
      <c r="B486" s="286"/>
      <c r="C486" s="286"/>
      <c r="D486" s="286"/>
      <c r="E486" s="286"/>
      <c r="F486" s="286"/>
      <c r="G486" s="286"/>
      <c r="H486" s="286"/>
      <c r="I486" s="286"/>
      <c r="J486" s="286"/>
      <c r="K486" s="286"/>
      <c r="L486" s="286"/>
      <c r="M486" s="286"/>
    </row>
    <row r="487" spans="1:13" ht="18.5" x14ac:dyDescent="0.45">
      <c r="A487" s="286"/>
      <c r="B487" s="286"/>
      <c r="C487" s="286"/>
      <c r="D487" s="286"/>
      <c r="E487" s="286"/>
      <c r="F487" s="286"/>
      <c r="G487" s="286"/>
      <c r="H487" s="286"/>
      <c r="I487" s="286"/>
      <c r="J487" s="286"/>
      <c r="K487" s="286"/>
      <c r="L487" s="286"/>
      <c r="M487" s="286"/>
    </row>
    <row r="488" spans="1:13" ht="18.5" x14ac:dyDescent="0.45">
      <c r="A488" s="286"/>
      <c r="B488" s="286"/>
      <c r="C488" s="286"/>
      <c r="D488" s="286"/>
      <c r="E488" s="286"/>
      <c r="F488" s="286"/>
      <c r="G488" s="286"/>
      <c r="H488" s="286"/>
      <c r="I488" s="286"/>
      <c r="J488" s="286"/>
      <c r="K488" s="286"/>
      <c r="L488" s="286"/>
      <c r="M488" s="286"/>
    </row>
    <row r="489" spans="1:13" ht="18.5" x14ac:dyDescent="0.45">
      <c r="A489" s="286"/>
      <c r="B489" s="286"/>
      <c r="C489" s="286"/>
      <c r="D489" s="286"/>
      <c r="E489" s="286"/>
      <c r="F489" s="286"/>
      <c r="G489" s="286"/>
      <c r="H489" s="286"/>
      <c r="I489" s="286"/>
      <c r="J489" s="286"/>
      <c r="K489" s="286"/>
      <c r="L489" s="286"/>
      <c r="M489" s="286"/>
    </row>
    <row r="490" spans="1:13" ht="18.5" x14ac:dyDescent="0.45">
      <c r="A490" s="286"/>
      <c r="B490" s="286"/>
      <c r="C490" s="286"/>
      <c r="D490" s="286"/>
      <c r="E490" s="286"/>
      <c r="F490" s="286"/>
      <c r="G490" s="286"/>
      <c r="H490" s="286"/>
      <c r="I490" s="286"/>
      <c r="J490" s="286"/>
      <c r="K490" s="286"/>
      <c r="L490" s="286"/>
      <c r="M490" s="286"/>
    </row>
    <row r="491" spans="1:13" ht="18.5" x14ac:dyDescent="0.45">
      <c r="A491" s="286"/>
      <c r="B491" s="286"/>
      <c r="C491" s="286"/>
      <c r="D491" s="286"/>
      <c r="E491" s="286"/>
      <c r="F491" s="286"/>
      <c r="G491" s="286"/>
      <c r="H491" s="286"/>
      <c r="I491" s="286"/>
      <c r="J491" s="286"/>
      <c r="K491" s="286"/>
      <c r="L491" s="286"/>
      <c r="M491" s="286"/>
    </row>
    <row r="492" spans="1:13" ht="18.5" x14ac:dyDescent="0.45">
      <c r="A492" s="286"/>
      <c r="B492" s="286"/>
      <c r="C492" s="286"/>
      <c r="D492" s="286"/>
      <c r="E492" s="286"/>
      <c r="F492" s="286"/>
      <c r="G492" s="286"/>
      <c r="H492" s="286"/>
      <c r="I492" s="286"/>
      <c r="J492" s="286"/>
      <c r="K492" s="286"/>
      <c r="L492" s="286"/>
      <c r="M492" s="286"/>
    </row>
    <row r="493" spans="1:13" ht="18.5" x14ac:dyDescent="0.45">
      <c r="A493" s="286"/>
      <c r="B493" s="286"/>
      <c r="C493" s="286"/>
      <c r="D493" s="286"/>
      <c r="E493" s="286"/>
      <c r="F493" s="286"/>
      <c r="G493" s="286"/>
      <c r="H493" s="286"/>
      <c r="I493" s="286"/>
      <c r="J493" s="286"/>
      <c r="K493" s="286"/>
      <c r="L493" s="286"/>
      <c r="M493" s="286"/>
    </row>
    <row r="494" spans="1:13" ht="18.5" x14ac:dyDescent="0.45">
      <c r="A494" s="286"/>
      <c r="B494" s="286"/>
      <c r="C494" s="286"/>
      <c r="D494" s="286"/>
      <c r="E494" s="286"/>
      <c r="F494" s="286"/>
      <c r="G494" s="286"/>
      <c r="H494" s="286"/>
      <c r="I494" s="286"/>
      <c r="J494" s="286"/>
      <c r="K494" s="286"/>
      <c r="L494" s="286"/>
      <c r="M494" s="286"/>
    </row>
    <row r="495" spans="1:13" ht="18.5" x14ac:dyDescent="0.45">
      <c r="A495" s="286"/>
      <c r="B495" s="286"/>
      <c r="C495" s="286"/>
      <c r="D495" s="286"/>
      <c r="E495" s="286"/>
      <c r="F495" s="286"/>
      <c r="G495" s="286"/>
      <c r="H495" s="286"/>
      <c r="I495" s="286"/>
      <c r="J495" s="286"/>
      <c r="K495" s="286"/>
      <c r="L495" s="286"/>
      <c r="M495" s="286"/>
    </row>
    <row r="496" spans="1:13" ht="18.5" x14ac:dyDescent="0.45">
      <c r="A496" s="286"/>
      <c r="B496" s="286"/>
      <c r="C496" s="286"/>
      <c r="D496" s="286"/>
      <c r="E496" s="286"/>
      <c r="F496" s="286"/>
      <c r="G496" s="286"/>
      <c r="H496" s="286"/>
      <c r="I496" s="286"/>
      <c r="J496" s="286"/>
      <c r="K496" s="286"/>
      <c r="L496" s="286"/>
      <c r="M496" s="286"/>
    </row>
    <row r="497" spans="1:13" ht="18.5" x14ac:dyDescent="0.45">
      <c r="A497" s="286"/>
      <c r="B497" s="286"/>
      <c r="C497" s="286"/>
      <c r="D497" s="286"/>
      <c r="E497" s="286"/>
      <c r="F497" s="286"/>
      <c r="G497" s="286"/>
      <c r="H497" s="286"/>
      <c r="I497" s="286"/>
      <c r="J497" s="286"/>
      <c r="K497" s="286"/>
      <c r="L497" s="286"/>
      <c r="M497" s="286"/>
    </row>
    <row r="498" spans="1:13" ht="18.5" x14ac:dyDescent="0.45">
      <c r="A498" s="286"/>
      <c r="B498" s="286"/>
      <c r="C498" s="286"/>
      <c r="D498" s="286"/>
      <c r="E498" s="286"/>
      <c r="F498" s="286"/>
      <c r="G498" s="286"/>
      <c r="H498" s="286"/>
      <c r="I498" s="286"/>
      <c r="J498" s="286"/>
      <c r="K498" s="286"/>
      <c r="L498" s="286"/>
      <c r="M498" s="286"/>
    </row>
    <row r="499" spans="1:13" ht="18.5" x14ac:dyDescent="0.45">
      <c r="A499" s="286"/>
      <c r="B499" s="286"/>
      <c r="C499" s="286"/>
      <c r="D499" s="286"/>
      <c r="E499" s="286"/>
      <c r="F499" s="286"/>
      <c r="G499" s="286"/>
      <c r="H499" s="286"/>
      <c r="I499" s="286"/>
      <c r="J499" s="286"/>
      <c r="K499" s="286"/>
      <c r="L499" s="286"/>
      <c r="M499" s="286"/>
    </row>
    <row r="500" spans="1:13" ht="18.5" x14ac:dyDescent="0.45">
      <c r="A500" s="286"/>
      <c r="B500" s="286"/>
      <c r="C500" s="286"/>
      <c r="D500" s="286"/>
      <c r="E500" s="286"/>
      <c r="F500" s="286"/>
      <c r="G500" s="286"/>
      <c r="H500" s="286"/>
      <c r="I500" s="286"/>
      <c r="J500" s="286"/>
      <c r="K500" s="286"/>
      <c r="L500" s="286"/>
      <c r="M500" s="286"/>
    </row>
    <row r="501" spans="1:13" ht="18.5" x14ac:dyDescent="0.45">
      <c r="A501" s="286"/>
      <c r="B501" s="286"/>
      <c r="C501" s="286"/>
      <c r="D501" s="286"/>
      <c r="E501" s="286"/>
      <c r="F501" s="286"/>
      <c r="G501" s="286"/>
      <c r="H501" s="286"/>
      <c r="I501" s="286"/>
      <c r="J501" s="286"/>
      <c r="K501" s="286"/>
      <c r="L501" s="286"/>
      <c r="M501" s="286"/>
    </row>
    <row r="502" spans="1:13" ht="18.5" x14ac:dyDescent="0.45">
      <c r="A502" s="286"/>
      <c r="B502" s="286"/>
      <c r="C502" s="286"/>
      <c r="D502" s="286"/>
      <c r="E502" s="286"/>
      <c r="F502" s="286"/>
      <c r="G502" s="286"/>
      <c r="H502" s="286"/>
      <c r="I502" s="286"/>
      <c r="J502" s="286"/>
      <c r="K502" s="286"/>
      <c r="L502" s="286"/>
      <c r="M502" s="286"/>
    </row>
    <row r="503" spans="1:13" ht="18.5" x14ac:dyDescent="0.45">
      <c r="A503" s="286"/>
      <c r="B503" s="286"/>
      <c r="C503" s="286"/>
      <c r="D503" s="286"/>
      <c r="E503" s="286"/>
      <c r="F503" s="286"/>
      <c r="G503" s="286"/>
      <c r="H503" s="286"/>
      <c r="I503" s="286"/>
      <c r="J503" s="286"/>
      <c r="K503" s="286"/>
      <c r="L503" s="286"/>
      <c r="M503" s="286"/>
    </row>
    <row r="504" spans="1:13" ht="18.5" x14ac:dyDescent="0.45">
      <c r="A504" s="286"/>
      <c r="B504" s="286"/>
      <c r="C504" s="286"/>
      <c r="D504" s="286"/>
      <c r="E504" s="286"/>
      <c r="F504" s="286"/>
      <c r="G504" s="286"/>
      <c r="H504" s="286"/>
      <c r="I504" s="286"/>
      <c r="J504" s="286"/>
      <c r="K504" s="286"/>
      <c r="L504" s="286"/>
      <c r="M504" s="286"/>
    </row>
    <row r="505" spans="1:13" ht="18.5" x14ac:dyDescent="0.45">
      <c r="A505" s="286"/>
      <c r="B505" s="286"/>
      <c r="C505" s="286"/>
      <c r="D505" s="286"/>
      <c r="E505" s="286"/>
      <c r="F505" s="286"/>
      <c r="G505" s="286"/>
      <c r="H505" s="286"/>
      <c r="I505" s="286"/>
      <c r="J505" s="286"/>
      <c r="K505" s="286"/>
      <c r="L505" s="286"/>
      <c r="M505" s="286"/>
    </row>
    <row r="506" spans="1:13" ht="18.5" x14ac:dyDescent="0.45">
      <c r="A506" s="286"/>
      <c r="B506" s="286"/>
      <c r="C506" s="286"/>
      <c r="D506" s="286"/>
      <c r="E506" s="286"/>
      <c r="F506" s="286"/>
      <c r="G506" s="286"/>
      <c r="H506" s="286"/>
      <c r="I506" s="286"/>
      <c r="J506" s="286"/>
      <c r="K506" s="286"/>
      <c r="L506" s="286"/>
      <c r="M506" s="286"/>
    </row>
    <row r="507" spans="1:13" ht="18.5" x14ac:dyDescent="0.45">
      <c r="A507" s="286"/>
      <c r="B507" s="286"/>
      <c r="C507" s="286"/>
      <c r="D507" s="286"/>
      <c r="E507" s="286"/>
      <c r="F507" s="286"/>
      <c r="G507" s="286"/>
      <c r="H507" s="286"/>
      <c r="I507" s="286"/>
      <c r="J507" s="286"/>
      <c r="K507" s="286"/>
      <c r="L507" s="286"/>
      <c r="M507" s="286"/>
    </row>
    <row r="508" spans="1:13" ht="18.5" x14ac:dyDescent="0.45">
      <c r="A508" s="286"/>
      <c r="B508" s="286"/>
      <c r="C508" s="286"/>
      <c r="D508" s="286"/>
      <c r="E508" s="286"/>
      <c r="F508" s="286"/>
      <c r="G508" s="286"/>
      <c r="H508" s="286"/>
      <c r="I508" s="286"/>
      <c r="J508" s="286"/>
      <c r="K508" s="286"/>
      <c r="L508" s="286"/>
      <c r="M508" s="286"/>
    </row>
    <row r="509" spans="1:13" ht="18.5" x14ac:dyDescent="0.45">
      <c r="A509" s="286"/>
      <c r="B509" s="286"/>
      <c r="C509" s="286"/>
      <c r="D509" s="286"/>
      <c r="E509" s="286"/>
      <c r="F509" s="286"/>
      <c r="G509" s="286"/>
      <c r="H509" s="286"/>
      <c r="I509" s="286"/>
      <c r="J509" s="286"/>
      <c r="K509" s="286"/>
      <c r="L509" s="286"/>
      <c r="M509" s="286"/>
    </row>
    <row r="510" spans="1:13" ht="18.5" x14ac:dyDescent="0.45">
      <c r="A510" s="286"/>
      <c r="B510" s="286"/>
      <c r="C510" s="286"/>
      <c r="D510" s="286"/>
      <c r="E510" s="286"/>
      <c r="F510" s="286"/>
      <c r="G510" s="286"/>
      <c r="H510" s="286"/>
      <c r="I510" s="286"/>
      <c r="J510" s="286"/>
      <c r="K510" s="286"/>
      <c r="L510" s="286"/>
      <c r="M510" s="286"/>
    </row>
    <row r="511" spans="1:13" ht="18.5" x14ac:dyDescent="0.45">
      <c r="A511" s="286"/>
      <c r="B511" s="286"/>
      <c r="C511" s="286"/>
      <c r="D511" s="286"/>
      <c r="E511" s="286"/>
      <c r="F511" s="286"/>
      <c r="G511" s="286"/>
      <c r="H511" s="286"/>
      <c r="I511" s="286"/>
      <c r="J511" s="286"/>
      <c r="K511" s="286"/>
      <c r="L511" s="286"/>
      <c r="M511" s="286"/>
    </row>
    <row r="512" spans="1:13" ht="18.5" x14ac:dyDescent="0.45">
      <c r="A512" s="286"/>
      <c r="B512" s="286"/>
      <c r="C512" s="286"/>
      <c r="D512" s="286"/>
      <c r="E512" s="286"/>
      <c r="F512" s="286"/>
      <c r="G512" s="286"/>
      <c r="H512" s="286"/>
      <c r="I512" s="286"/>
      <c r="J512" s="286"/>
      <c r="K512" s="286"/>
      <c r="L512" s="286"/>
      <c r="M512" s="286"/>
    </row>
    <row r="513" spans="1:13" ht="18.5" x14ac:dyDescent="0.45">
      <c r="A513" s="286"/>
      <c r="B513" s="286"/>
      <c r="C513" s="286"/>
      <c r="D513" s="286"/>
      <c r="E513" s="286"/>
      <c r="F513" s="286"/>
      <c r="G513" s="286"/>
      <c r="H513" s="286"/>
      <c r="I513" s="286"/>
      <c r="J513" s="286"/>
      <c r="K513" s="286"/>
      <c r="L513" s="286"/>
      <c r="M513" s="286"/>
    </row>
    <row r="514" spans="1:13" ht="18.5" x14ac:dyDescent="0.45">
      <c r="A514" s="286"/>
      <c r="B514" s="286"/>
      <c r="C514" s="286"/>
      <c r="D514" s="286"/>
      <c r="E514" s="286"/>
      <c r="F514" s="286"/>
      <c r="G514" s="286"/>
      <c r="H514" s="286"/>
      <c r="I514" s="286"/>
      <c r="J514" s="286"/>
      <c r="K514" s="286"/>
      <c r="L514" s="286"/>
      <c r="M514" s="286"/>
    </row>
    <row r="515" spans="1:13" ht="18.5" x14ac:dyDescent="0.45">
      <c r="A515" s="286"/>
      <c r="B515" s="286"/>
      <c r="C515" s="286"/>
      <c r="D515" s="286"/>
      <c r="E515" s="286"/>
      <c r="F515" s="286"/>
      <c r="G515" s="286"/>
      <c r="H515" s="286"/>
      <c r="I515" s="286"/>
      <c r="J515" s="286"/>
      <c r="K515" s="286"/>
      <c r="L515" s="286"/>
      <c r="M515" s="286"/>
    </row>
    <row r="516" spans="1:13" ht="18.5" x14ac:dyDescent="0.45">
      <c r="A516" s="286"/>
      <c r="B516" s="286"/>
      <c r="C516" s="286"/>
      <c r="D516" s="286"/>
      <c r="E516" s="286"/>
      <c r="F516" s="286"/>
      <c r="G516" s="286"/>
      <c r="H516" s="286"/>
      <c r="I516" s="286"/>
      <c r="J516" s="286"/>
      <c r="K516" s="286"/>
      <c r="L516" s="286"/>
      <c r="M516" s="286"/>
    </row>
    <row r="517" spans="1:13" ht="18.5" x14ac:dyDescent="0.45">
      <c r="A517" s="286"/>
      <c r="B517" s="286"/>
      <c r="C517" s="286"/>
      <c r="D517" s="286"/>
      <c r="E517" s="286"/>
      <c r="F517" s="286"/>
      <c r="G517" s="286"/>
      <c r="H517" s="286"/>
      <c r="I517" s="286"/>
      <c r="J517" s="286"/>
      <c r="K517" s="286"/>
      <c r="L517" s="286"/>
      <c r="M517" s="286"/>
    </row>
    <row r="518" spans="1:13" ht="18.5" x14ac:dyDescent="0.45">
      <c r="A518" s="286"/>
      <c r="B518" s="286"/>
      <c r="C518" s="286"/>
      <c r="D518" s="286"/>
      <c r="E518" s="286"/>
      <c r="F518" s="286"/>
      <c r="G518" s="286"/>
      <c r="H518" s="286"/>
      <c r="I518" s="286"/>
      <c r="J518" s="286"/>
      <c r="K518" s="286"/>
      <c r="L518" s="286"/>
      <c r="M518" s="286"/>
    </row>
    <row r="519" spans="1:13" ht="18.5" x14ac:dyDescent="0.45">
      <c r="A519" s="286"/>
      <c r="B519" s="286"/>
      <c r="C519" s="286"/>
      <c r="D519" s="286"/>
      <c r="E519" s="286"/>
      <c r="F519" s="286"/>
      <c r="G519" s="286"/>
      <c r="H519" s="286"/>
      <c r="I519" s="286"/>
      <c r="J519" s="286"/>
      <c r="K519" s="286"/>
      <c r="L519" s="286"/>
      <c r="M519" s="286"/>
    </row>
    <row r="520" spans="1:13" ht="18.5" x14ac:dyDescent="0.45">
      <c r="A520" s="286"/>
      <c r="B520" s="286"/>
      <c r="C520" s="286"/>
      <c r="D520" s="286"/>
      <c r="E520" s="286"/>
      <c r="F520" s="286"/>
      <c r="G520" s="286"/>
      <c r="H520" s="286"/>
      <c r="I520" s="286"/>
      <c r="J520" s="286"/>
      <c r="K520" s="286"/>
      <c r="L520" s="286"/>
      <c r="M520" s="286"/>
    </row>
    <row r="521" spans="1:13" ht="18.5" x14ac:dyDescent="0.45">
      <c r="A521" s="286"/>
      <c r="B521" s="286"/>
      <c r="C521" s="286"/>
      <c r="D521" s="286"/>
      <c r="E521" s="286"/>
      <c r="F521" s="286"/>
      <c r="G521" s="286"/>
      <c r="H521" s="286"/>
      <c r="I521" s="286"/>
      <c r="J521" s="286"/>
      <c r="K521" s="286"/>
      <c r="L521" s="286"/>
      <c r="M521" s="286"/>
    </row>
    <row r="522" spans="1:13" ht="18.5" x14ac:dyDescent="0.45">
      <c r="A522" s="286"/>
      <c r="B522" s="286"/>
      <c r="C522" s="286"/>
      <c r="D522" s="286"/>
      <c r="E522" s="286"/>
      <c r="F522" s="286"/>
      <c r="G522" s="286"/>
      <c r="H522" s="286"/>
      <c r="I522" s="286"/>
      <c r="J522" s="286"/>
      <c r="K522" s="286"/>
      <c r="L522" s="286"/>
      <c r="M522" s="286"/>
    </row>
    <row r="523" spans="1:13" ht="18.5" x14ac:dyDescent="0.45">
      <c r="A523" s="286"/>
      <c r="B523" s="286"/>
      <c r="C523" s="286"/>
      <c r="D523" s="286"/>
      <c r="E523" s="286"/>
      <c r="F523" s="286"/>
      <c r="G523" s="286"/>
      <c r="H523" s="286"/>
      <c r="I523" s="286"/>
      <c r="J523" s="286"/>
      <c r="K523" s="286"/>
      <c r="L523" s="286"/>
      <c r="M523" s="286"/>
    </row>
    <row r="524" spans="1:13" ht="18.5" x14ac:dyDescent="0.45">
      <c r="A524" s="286"/>
      <c r="B524" s="286"/>
      <c r="C524" s="286"/>
      <c r="D524" s="286"/>
      <c r="E524" s="286"/>
      <c r="F524" s="286"/>
      <c r="G524" s="286"/>
      <c r="H524" s="286"/>
      <c r="I524" s="286"/>
      <c r="J524" s="286"/>
      <c r="K524" s="286"/>
      <c r="L524" s="286"/>
      <c r="M524" s="286"/>
    </row>
    <row r="525" spans="1:13" ht="18.5" x14ac:dyDescent="0.45">
      <c r="A525" s="286"/>
      <c r="B525" s="286"/>
      <c r="C525" s="286"/>
      <c r="D525" s="286"/>
      <c r="E525" s="286"/>
      <c r="F525" s="286"/>
      <c r="G525" s="286"/>
      <c r="H525" s="286"/>
      <c r="I525" s="286"/>
      <c r="J525" s="286"/>
      <c r="K525" s="286"/>
      <c r="L525" s="286"/>
      <c r="M525" s="286"/>
    </row>
    <row r="526" spans="1:13" ht="18.5" x14ac:dyDescent="0.45">
      <c r="A526" s="286"/>
      <c r="B526" s="286"/>
      <c r="C526" s="286"/>
      <c r="D526" s="286"/>
      <c r="E526" s="286"/>
      <c r="F526" s="286"/>
      <c r="G526" s="286"/>
      <c r="H526" s="286"/>
      <c r="I526" s="286"/>
      <c r="J526" s="286"/>
      <c r="K526" s="286"/>
      <c r="L526" s="286"/>
      <c r="M526" s="286"/>
    </row>
    <row r="527" spans="1:13" ht="18.5" x14ac:dyDescent="0.45">
      <c r="B527" s="286"/>
      <c r="C527" s="286"/>
      <c r="D527" s="286"/>
      <c r="E527" s="286"/>
      <c r="F527" s="286"/>
      <c r="G527" s="286"/>
      <c r="H527" s="286"/>
      <c r="I527" s="286"/>
      <c r="J527" s="286"/>
      <c r="K527" s="286"/>
      <c r="L527" s="286"/>
      <c r="M527" s="286"/>
    </row>
    <row r="528" spans="1:13" ht="18.5" x14ac:dyDescent="0.45">
      <c r="B528" s="286"/>
      <c r="C528" s="286"/>
      <c r="D528" s="286"/>
      <c r="E528" s="286"/>
      <c r="F528" s="286"/>
      <c r="G528" s="286"/>
      <c r="H528" s="286"/>
      <c r="I528" s="286"/>
      <c r="J528" s="286"/>
      <c r="K528" s="286"/>
      <c r="L528" s="286"/>
      <c r="M528" s="286"/>
    </row>
    <row r="529" spans="2:13" ht="18.5" x14ac:dyDescent="0.45">
      <c r="B529" s="286"/>
      <c r="C529" s="286"/>
      <c r="D529" s="286"/>
      <c r="E529" s="286"/>
      <c r="F529" s="286"/>
      <c r="G529" s="286"/>
      <c r="H529" s="286"/>
      <c r="I529" s="286"/>
      <c r="J529" s="286"/>
      <c r="K529" s="286"/>
      <c r="L529" s="286"/>
      <c r="M529" s="286"/>
    </row>
    <row r="530" spans="2:13" ht="18.5" x14ac:dyDescent="0.45">
      <c r="B530" s="286"/>
      <c r="C530" s="286"/>
      <c r="D530" s="286"/>
      <c r="E530" s="286"/>
      <c r="F530" s="286"/>
      <c r="G530" s="286"/>
      <c r="H530" s="286"/>
      <c r="I530" s="286"/>
      <c r="J530" s="286"/>
      <c r="K530" s="286"/>
      <c r="L530" s="286"/>
      <c r="M530" s="286"/>
    </row>
    <row r="531" spans="2:13" ht="18.5" x14ac:dyDescent="0.45">
      <c r="B531" s="286"/>
      <c r="C531" s="286"/>
      <c r="D531" s="286"/>
      <c r="E531" s="286"/>
      <c r="F531" s="286"/>
      <c r="G531" s="286"/>
      <c r="H531" s="286"/>
      <c r="I531" s="286"/>
      <c r="J531" s="286"/>
      <c r="K531" s="286"/>
      <c r="L531" s="286"/>
      <c r="M531" s="286"/>
    </row>
    <row r="532" spans="2:13" ht="18.5" x14ac:dyDescent="0.45">
      <c r="B532" s="286"/>
      <c r="C532" s="286"/>
      <c r="D532" s="286"/>
      <c r="E532" s="286"/>
      <c r="F532" s="286"/>
      <c r="G532" s="286"/>
      <c r="H532" s="286"/>
      <c r="I532" s="286"/>
      <c r="J532" s="286"/>
      <c r="K532" s="286"/>
      <c r="L532" s="286"/>
      <c r="M532" s="286"/>
    </row>
    <row r="533" spans="2:13" ht="18.5" x14ac:dyDescent="0.45">
      <c r="B533" s="286"/>
      <c r="C533" s="286"/>
      <c r="D533" s="286"/>
      <c r="E533" s="286"/>
      <c r="F533" s="286"/>
      <c r="G533" s="286"/>
      <c r="H533" s="286"/>
      <c r="I533" s="286"/>
      <c r="J533" s="286"/>
      <c r="K533" s="286"/>
      <c r="L533" s="286"/>
      <c r="M533" s="286"/>
    </row>
    <row r="534" spans="2:13" ht="18.5" x14ac:dyDescent="0.45">
      <c r="B534" s="286"/>
      <c r="C534" s="286"/>
      <c r="D534" s="286"/>
      <c r="E534" s="286"/>
      <c r="F534" s="286"/>
      <c r="G534" s="286"/>
      <c r="H534" s="286"/>
      <c r="I534" s="286"/>
      <c r="J534" s="286"/>
      <c r="K534" s="286"/>
      <c r="L534" s="286"/>
      <c r="M534" s="286"/>
    </row>
    <row r="535" spans="2:13" ht="18.5" x14ac:dyDescent="0.45">
      <c r="B535" s="286"/>
      <c r="C535" s="286"/>
      <c r="D535" s="286"/>
      <c r="E535" s="286"/>
      <c r="F535" s="286"/>
      <c r="G535" s="286"/>
      <c r="H535" s="286"/>
      <c r="I535" s="286"/>
      <c r="J535" s="286"/>
      <c r="K535" s="286"/>
      <c r="L535" s="286"/>
      <c r="M535" s="286"/>
    </row>
    <row r="536" spans="2:13" ht="18.5" x14ac:dyDescent="0.45">
      <c r="B536" s="286"/>
      <c r="C536" s="286"/>
      <c r="D536" s="286"/>
      <c r="E536" s="286"/>
      <c r="F536" s="286"/>
      <c r="G536" s="286"/>
      <c r="H536" s="286"/>
      <c r="I536" s="286"/>
      <c r="J536" s="286"/>
      <c r="K536" s="286"/>
      <c r="L536" s="286"/>
      <c r="M536" s="286"/>
    </row>
    <row r="537" spans="2:13" ht="18.5" x14ac:dyDescent="0.45">
      <c r="B537" s="286"/>
      <c r="C537" s="286"/>
      <c r="D537" s="286"/>
      <c r="E537" s="286"/>
      <c r="F537" s="286"/>
      <c r="G537" s="286"/>
      <c r="H537" s="286"/>
      <c r="I537" s="286"/>
      <c r="J537" s="286"/>
      <c r="K537" s="286"/>
      <c r="L537" s="286"/>
      <c r="M537" s="286"/>
    </row>
    <row r="538" spans="2:13" ht="18.5" x14ac:dyDescent="0.45">
      <c r="B538" s="286"/>
      <c r="C538" s="286"/>
      <c r="D538" s="286"/>
      <c r="E538" s="286"/>
      <c r="F538" s="286"/>
      <c r="G538" s="286"/>
      <c r="H538" s="286"/>
      <c r="I538" s="286"/>
      <c r="J538" s="286"/>
      <c r="K538" s="286"/>
      <c r="L538" s="286"/>
      <c r="M538" s="286"/>
    </row>
    <row r="539" spans="2:13" ht="18.5" x14ac:dyDescent="0.45">
      <c r="B539" s="286"/>
      <c r="C539" s="286"/>
      <c r="D539" s="286"/>
      <c r="E539" s="286"/>
      <c r="F539" s="286"/>
      <c r="G539" s="286"/>
      <c r="H539" s="286"/>
      <c r="I539" s="286"/>
      <c r="J539" s="286"/>
      <c r="K539" s="286"/>
      <c r="L539" s="286"/>
      <c r="M539" s="286"/>
    </row>
    <row r="540" spans="2:13" ht="18.5" x14ac:dyDescent="0.45">
      <c r="B540" s="286"/>
      <c r="C540" s="286"/>
      <c r="D540" s="286"/>
      <c r="E540" s="286"/>
      <c r="F540" s="286"/>
      <c r="G540" s="286"/>
      <c r="H540" s="286"/>
      <c r="I540" s="286"/>
      <c r="J540" s="286"/>
      <c r="K540" s="286"/>
      <c r="L540" s="286"/>
      <c r="M540" s="286"/>
    </row>
    <row r="541" spans="2:13" ht="18.5" x14ac:dyDescent="0.45">
      <c r="B541" s="286"/>
      <c r="C541" s="286"/>
      <c r="D541" s="286"/>
      <c r="E541" s="286"/>
      <c r="F541" s="286"/>
      <c r="G541" s="286"/>
      <c r="H541" s="286"/>
      <c r="I541" s="286"/>
      <c r="J541" s="286"/>
      <c r="K541" s="286"/>
      <c r="L541" s="286"/>
      <c r="M541" s="286"/>
    </row>
    <row r="542" spans="2:13" ht="18.5" x14ac:dyDescent="0.45">
      <c r="B542" s="286"/>
      <c r="C542" s="286"/>
      <c r="D542" s="286"/>
      <c r="E542" s="286"/>
      <c r="F542" s="286"/>
      <c r="G542" s="286"/>
      <c r="H542" s="286"/>
      <c r="I542" s="286"/>
      <c r="J542" s="286"/>
      <c r="K542" s="286"/>
      <c r="L542" s="286"/>
      <c r="M542" s="286"/>
    </row>
    <row r="543" spans="2:13" ht="18.5" x14ac:dyDescent="0.45">
      <c r="B543" s="286"/>
      <c r="C543" s="286"/>
      <c r="D543" s="286"/>
      <c r="E543" s="286"/>
      <c r="F543" s="286"/>
      <c r="G543" s="286"/>
      <c r="H543" s="286"/>
      <c r="I543" s="286"/>
      <c r="J543" s="286"/>
      <c r="K543" s="286"/>
      <c r="L543" s="286"/>
      <c r="M543" s="286"/>
    </row>
    <row r="544" spans="2:13" ht="18.5" x14ac:dyDescent="0.45">
      <c r="B544" s="286"/>
      <c r="C544" s="286"/>
      <c r="D544" s="286"/>
      <c r="E544" s="286"/>
      <c r="F544" s="286"/>
      <c r="G544" s="286"/>
      <c r="H544" s="286"/>
      <c r="I544" s="286"/>
      <c r="J544" s="286"/>
      <c r="K544" s="286"/>
      <c r="L544" s="286"/>
      <c r="M544" s="286"/>
    </row>
    <row r="545" spans="2:13" ht="18.5" x14ac:dyDescent="0.45">
      <c r="B545" s="286"/>
      <c r="C545" s="286"/>
      <c r="D545" s="286"/>
      <c r="E545" s="286"/>
      <c r="F545" s="286"/>
      <c r="G545" s="286"/>
      <c r="H545" s="286"/>
      <c r="I545" s="286"/>
      <c r="J545" s="286"/>
      <c r="K545" s="286"/>
      <c r="L545" s="286"/>
      <c r="M545" s="286"/>
    </row>
    <row r="546" spans="2:13" ht="18.5" x14ac:dyDescent="0.45">
      <c r="B546" s="286"/>
      <c r="C546" s="286"/>
      <c r="D546" s="286"/>
      <c r="E546" s="286"/>
      <c r="F546" s="286"/>
      <c r="G546" s="286"/>
      <c r="H546" s="286"/>
      <c r="I546" s="286"/>
      <c r="J546" s="286"/>
      <c r="K546" s="286"/>
      <c r="L546" s="286"/>
      <c r="M546" s="286"/>
    </row>
    <row r="547" spans="2:13" ht="18.5" x14ac:dyDescent="0.45">
      <c r="B547" s="286"/>
      <c r="C547" s="286"/>
      <c r="D547" s="286"/>
      <c r="E547" s="286"/>
      <c r="F547" s="286"/>
      <c r="G547" s="286"/>
      <c r="H547" s="286"/>
      <c r="I547" s="286"/>
      <c r="J547" s="286"/>
      <c r="K547" s="286"/>
      <c r="L547" s="286"/>
      <c r="M547" s="286"/>
    </row>
    <row r="548" spans="2:13" ht="18.5" x14ac:dyDescent="0.45">
      <c r="B548" s="286"/>
      <c r="C548" s="286"/>
      <c r="D548" s="286"/>
      <c r="E548" s="286"/>
      <c r="F548" s="286"/>
      <c r="G548" s="286"/>
      <c r="H548" s="286"/>
      <c r="I548" s="286"/>
      <c r="J548" s="286"/>
      <c r="K548" s="286"/>
      <c r="L548" s="286"/>
      <c r="M548" s="286"/>
    </row>
    <row r="549" spans="2:13" ht="18.5" x14ac:dyDescent="0.45">
      <c r="B549" s="286"/>
      <c r="C549" s="286"/>
      <c r="D549" s="286"/>
      <c r="E549" s="286"/>
      <c r="F549" s="286"/>
      <c r="G549" s="286"/>
      <c r="H549" s="286"/>
      <c r="I549" s="286"/>
      <c r="J549" s="286"/>
      <c r="K549" s="286"/>
      <c r="L549" s="286"/>
      <c r="M549" s="286"/>
    </row>
    <row r="550" spans="2:13" ht="18.5" x14ac:dyDescent="0.45">
      <c r="B550" s="286"/>
      <c r="C550" s="286"/>
      <c r="D550" s="286"/>
      <c r="E550" s="286"/>
      <c r="F550" s="286"/>
      <c r="G550" s="286"/>
      <c r="H550" s="286"/>
      <c r="I550" s="286"/>
      <c r="J550" s="286"/>
      <c r="K550" s="286"/>
      <c r="L550" s="286"/>
      <c r="M550" s="286"/>
    </row>
    <row r="551" spans="2:13" ht="18.5" x14ac:dyDescent="0.45">
      <c r="B551" s="286"/>
      <c r="C551" s="286"/>
      <c r="D551" s="286"/>
      <c r="E551" s="286"/>
      <c r="F551" s="286"/>
      <c r="G551" s="286"/>
      <c r="H551" s="286"/>
      <c r="I551" s="286"/>
      <c r="J551" s="286"/>
      <c r="K551" s="286"/>
      <c r="L551" s="286"/>
      <c r="M551" s="286"/>
    </row>
    <row r="552" spans="2:13" ht="18.5" x14ac:dyDescent="0.45">
      <c r="B552" s="286"/>
      <c r="C552" s="286"/>
      <c r="D552" s="286"/>
      <c r="E552" s="286"/>
      <c r="F552" s="286"/>
      <c r="G552" s="286"/>
      <c r="H552" s="286"/>
      <c r="I552" s="286"/>
      <c r="J552" s="286"/>
      <c r="K552" s="286"/>
      <c r="L552" s="286"/>
      <c r="M552" s="286"/>
    </row>
    <row r="553" spans="2:13" ht="18.5" x14ac:dyDescent="0.45">
      <c r="B553" s="286"/>
      <c r="C553" s="286"/>
      <c r="D553" s="286"/>
      <c r="E553" s="286"/>
      <c r="F553" s="286"/>
      <c r="G553" s="286"/>
      <c r="H553" s="286"/>
      <c r="I553" s="286"/>
      <c r="J553" s="286"/>
      <c r="K553" s="286"/>
      <c r="L553" s="286"/>
      <c r="M553" s="286"/>
    </row>
    <row r="554" spans="2:13" ht="18.5" x14ac:dyDescent="0.45">
      <c r="B554" s="286"/>
      <c r="C554" s="286"/>
      <c r="D554" s="286"/>
      <c r="E554" s="286"/>
      <c r="F554" s="286"/>
      <c r="G554" s="286"/>
      <c r="H554" s="286"/>
      <c r="I554" s="286"/>
      <c r="J554" s="286"/>
      <c r="K554" s="286"/>
      <c r="L554" s="286"/>
      <c r="M554" s="286"/>
    </row>
    <row r="555" spans="2:13" ht="18.5" x14ac:dyDescent="0.45">
      <c r="B555" s="286"/>
      <c r="C555" s="286"/>
      <c r="D555" s="286"/>
      <c r="E555" s="286"/>
      <c r="F555" s="286"/>
      <c r="G555" s="286"/>
      <c r="H555" s="286"/>
      <c r="I555" s="286"/>
      <c r="J555" s="286"/>
      <c r="K555" s="286"/>
      <c r="L555" s="286"/>
      <c r="M555" s="286"/>
    </row>
    <row r="556" spans="2:13" ht="18.5" x14ac:dyDescent="0.45">
      <c r="B556" s="286"/>
      <c r="C556" s="286"/>
      <c r="D556" s="286"/>
      <c r="E556" s="286"/>
      <c r="F556" s="286"/>
      <c r="G556" s="286"/>
      <c r="H556" s="286"/>
      <c r="I556" s="286"/>
      <c r="J556" s="286"/>
      <c r="K556" s="286"/>
      <c r="L556" s="286"/>
      <c r="M556" s="286"/>
    </row>
    <row r="557" spans="2:13" ht="18.5" x14ac:dyDescent="0.45">
      <c r="B557" s="286"/>
      <c r="C557" s="286"/>
      <c r="D557" s="286"/>
      <c r="E557" s="286"/>
      <c r="F557" s="286"/>
      <c r="G557" s="286"/>
      <c r="H557" s="286"/>
      <c r="I557" s="286"/>
      <c r="J557" s="286"/>
      <c r="K557" s="286"/>
      <c r="L557" s="286"/>
      <c r="M557" s="286"/>
    </row>
    <row r="558" spans="2:13" ht="18.5" x14ac:dyDescent="0.45">
      <c r="B558" s="286"/>
      <c r="C558" s="286"/>
      <c r="D558" s="286"/>
      <c r="E558" s="286"/>
      <c r="F558" s="286"/>
      <c r="G558" s="286"/>
      <c r="H558" s="286"/>
      <c r="I558" s="286"/>
      <c r="J558" s="286"/>
      <c r="K558" s="286"/>
      <c r="L558" s="286"/>
      <c r="M558" s="286"/>
    </row>
    <row r="559" spans="2:13" ht="18.5" x14ac:dyDescent="0.45">
      <c r="B559" s="286"/>
      <c r="C559" s="286"/>
      <c r="D559" s="286"/>
      <c r="E559" s="286"/>
      <c r="F559" s="286"/>
      <c r="G559" s="286"/>
      <c r="H559" s="286"/>
      <c r="I559" s="286"/>
      <c r="J559" s="286"/>
      <c r="K559" s="286"/>
      <c r="L559" s="286"/>
      <c r="M559" s="286"/>
    </row>
    <row r="560" spans="2:13" ht="18.5" x14ac:dyDescent="0.45">
      <c r="B560" s="286"/>
      <c r="C560" s="286"/>
      <c r="D560" s="286"/>
      <c r="E560" s="286"/>
      <c r="F560" s="286"/>
      <c r="G560" s="286"/>
      <c r="H560" s="286"/>
      <c r="I560" s="286"/>
      <c r="J560" s="286"/>
      <c r="K560" s="286"/>
      <c r="L560" s="286"/>
      <c r="M560" s="286"/>
    </row>
    <row r="561" spans="2:13" ht="18.5" x14ac:dyDescent="0.45">
      <c r="B561" s="286"/>
      <c r="C561" s="286"/>
      <c r="D561" s="286"/>
      <c r="E561" s="286"/>
      <c r="F561" s="286"/>
      <c r="G561" s="286"/>
      <c r="H561" s="286"/>
      <c r="I561" s="286"/>
      <c r="J561" s="286"/>
      <c r="K561" s="286"/>
      <c r="L561" s="286"/>
      <c r="M561" s="286"/>
    </row>
    <row r="562" spans="2:13" ht="18.5" x14ac:dyDescent="0.45">
      <c r="B562" s="286"/>
      <c r="C562" s="286"/>
      <c r="D562" s="286"/>
      <c r="E562" s="286"/>
      <c r="F562" s="286"/>
      <c r="G562" s="286"/>
      <c r="H562" s="286"/>
      <c r="I562" s="286"/>
      <c r="J562" s="286"/>
      <c r="K562" s="286"/>
      <c r="L562" s="286"/>
      <c r="M562" s="286"/>
    </row>
    <row r="563" spans="2:13" ht="18.5" x14ac:dyDescent="0.45">
      <c r="B563" s="286"/>
      <c r="C563" s="286"/>
      <c r="D563" s="286"/>
      <c r="E563" s="286"/>
      <c r="F563" s="286"/>
      <c r="G563" s="286"/>
      <c r="H563" s="286"/>
      <c r="I563" s="286"/>
      <c r="J563" s="286"/>
      <c r="K563" s="286"/>
      <c r="L563" s="286"/>
      <c r="M563" s="286"/>
    </row>
    <row r="564" spans="2:13" ht="18.5" x14ac:dyDescent="0.45">
      <c r="B564" s="286"/>
      <c r="C564" s="286"/>
      <c r="D564" s="286"/>
      <c r="E564" s="286"/>
      <c r="F564" s="286"/>
      <c r="G564" s="286"/>
      <c r="H564" s="286"/>
      <c r="I564" s="286"/>
      <c r="J564" s="286"/>
      <c r="K564" s="286"/>
      <c r="L564" s="286"/>
      <c r="M564" s="286"/>
    </row>
    <row r="565" spans="2:13" ht="18.5" x14ac:dyDescent="0.45">
      <c r="B565" s="286"/>
      <c r="C565" s="286"/>
      <c r="D565" s="286"/>
      <c r="E565" s="286"/>
      <c r="F565" s="286"/>
      <c r="G565" s="286"/>
      <c r="H565" s="286"/>
      <c r="I565" s="286"/>
      <c r="J565" s="286"/>
      <c r="K565" s="286"/>
      <c r="L565" s="286"/>
      <c r="M565" s="286"/>
    </row>
    <row r="566" spans="2:13" ht="18.5" x14ac:dyDescent="0.45">
      <c r="B566" s="286"/>
      <c r="C566" s="286"/>
      <c r="D566" s="286"/>
      <c r="E566" s="286"/>
      <c r="F566" s="286"/>
      <c r="G566" s="286"/>
      <c r="H566" s="286"/>
      <c r="I566" s="286"/>
      <c r="J566" s="286"/>
      <c r="K566" s="286"/>
      <c r="L566" s="286"/>
      <c r="M566" s="286"/>
    </row>
    <row r="567" spans="2:13" ht="18.5" x14ac:dyDescent="0.45">
      <c r="B567" s="286"/>
      <c r="C567" s="286"/>
      <c r="D567" s="286"/>
      <c r="E567" s="286"/>
      <c r="F567" s="286"/>
      <c r="G567" s="286"/>
      <c r="H567" s="286"/>
      <c r="I567" s="286"/>
      <c r="J567" s="286"/>
      <c r="K567" s="286"/>
      <c r="L567" s="286"/>
      <c r="M567" s="286"/>
    </row>
    <row r="568" spans="2:13" ht="18.5" x14ac:dyDescent="0.45">
      <c r="B568" s="286"/>
      <c r="C568" s="286"/>
      <c r="D568" s="286"/>
      <c r="E568" s="286"/>
      <c r="F568" s="286"/>
      <c r="G568" s="286"/>
      <c r="H568" s="286"/>
      <c r="I568" s="286"/>
      <c r="J568" s="286"/>
      <c r="K568" s="286"/>
      <c r="L568" s="286"/>
      <c r="M568" s="286"/>
    </row>
    <row r="569" spans="2:13" ht="18.5" x14ac:dyDescent="0.45">
      <c r="B569" s="286"/>
      <c r="C569" s="286"/>
      <c r="D569" s="286"/>
      <c r="E569" s="286"/>
      <c r="F569" s="286"/>
      <c r="G569" s="286"/>
      <c r="H569" s="286"/>
      <c r="I569" s="286"/>
      <c r="J569" s="286"/>
      <c r="K569" s="286"/>
      <c r="L569" s="286"/>
      <c r="M569" s="286"/>
    </row>
    <row r="570" spans="2:13" ht="18.5" x14ac:dyDescent="0.45">
      <c r="B570" s="286"/>
      <c r="C570" s="286"/>
      <c r="D570" s="286"/>
      <c r="E570" s="286"/>
      <c r="F570" s="286"/>
      <c r="G570" s="286"/>
      <c r="H570" s="286"/>
      <c r="I570" s="286"/>
      <c r="J570" s="286"/>
      <c r="K570" s="286"/>
      <c r="L570" s="286"/>
      <c r="M570" s="286"/>
    </row>
    <row r="571" spans="2:13" ht="18.5" x14ac:dyDescent="0.45">
      <c r="B571" s="286"/>
      <c r="C571" s="286"/>
      <c r="D571" s="286"/>
      <c r="E571" s="286"/>
      <c r="F571" s="286"/>
      <c r="G571" s="286"/>
      <c r="H571" s="286"/>
      <c r="I571" s="286"/>
      <c r="J571" s="286"/>
      <c r="K571" s="286"/>
      <c r="L571" s="286"/>
      <c r="M571" s="286"/>
    </row>
    <row r="572" spans="2:13" ht="18.5" x14ac:dyDescent="0.45">
      <c r="B572" s="286"/>
      <c r="C572" s="286"/>
      <c r="D572" s="286"/>
      <c r="E572" s="286"/>
      <c r="F572" s="286"/>
      <c r="G572" s="286"/>
      <c r="H572" s="286"/>
      <c r="I572" s="286"/>
      <c r="J572" s="286"/>
      <c r="K572" s="286"/>
      <c r="L572" s="286"/>
      <c r="M572" s="286"/>
    </row>
    <row r="573" spans="2:13" ht="18.5" x14ac:dyDescent="0.45">
      <c r="B573" s="286"/>
      <c r="C573" s="286"/>
      <c r="D573" s="286"/>
      <c r="E573" s="286"/>
      <c r="F573" s="286"/>
      <c r="G573" s="286"/>
      <c r="H573" s="286"/>
      <c r="I573" s="286"/>
      <c r="J573" s="286"/>
      <c r="K573" s="286"/>
      <c r="L573" s="286"/>
      <c r="M573" s="286"/>
    </row>
    <row r="574" spans="2:13" ht="18.5" x14ac:dyDescent="0.45">
      <c r="B574" s="286"/>
      <c r="C574" s="286"/>
      <c r="D574" s="286"/>
      <c r="E574" s="286"/>
      <c r="F574" s="286"/>
      <c r="G574" s="286"/>
      <c r="H574" s="286"/>
      <c r="I574" s="286"/>
      <c r="J574" s="286"/>
      <c r="K574" s="286"/>
      <c r="L574" s="286"/>
      <c r="M574" s="286"/>
    </row>
    <row r="575" spans="2:13" ht="18.5" x14ac:dyDescent="0.45">
      <c r="B575" s="286"/>
      <c r="C575" s="286"/>
      <c r="D575" s="286"/>
      <c r="E575" s="286"/>
      <c r="F575" s="286"/>
      <c r="G575" s="286"/>
      <c r="H575" s="286"/>
      <c r="I575" s="286"/>
      <c r="J575" s="286"/>
      <c r="K575" s="286"/>
      <c r="L575" s="286"/>
      <c r="M575" s="286"/>
    </row>
    <row r="576" spans="2:13" ht="18.5" x14ac:dyDescent="0.45">
      <c r="B576" s="286"/>
      <c r="C576" s="286"/>
      <c r="D576" s="286"/>
      <c r="E576" s="286"/>
      <c r="F576" s="286"/>
      <c r="G576" s="286"/>
      <c r="H576" s="286"/>
      <c r="I576" s="286"/>
      <c r="J576" s="286"/>
      <c r="K576" s="286"/>
      <c r="L576" s="286"/>
      <c r="M576" s="286"/>
    </row>
    <row r="577" spans="2:13" ht="18.5" x14ac:dyDescent="0.45">
      <c r="B577" s="286"/>
      <c r="C577" s="286"/>
      <c r="D577" s="286"/>
      <c r="E577" s="286"/>
      <c r="F577" s="286"/>
      <c r="G577" s="286"/>
      <c r="H577" s="286"/>
      <c r="I577" s="286"/>
      <c r="J577" s="286"/>
      <c r="K577" s="286"/>
      <c r="L577" s="286"/>
      <c r="M577" s="286"/>
    </row>
    <row r="578" spans="2:13" ht="18.5" x14ac:dyDescent="0.45">
      <c r="B578" s="286"/>
      <c r="C578" s="286"/>
      <c r="D578" s="286"/>
      <c r="E578" s="286"/>
      <c r="F578" s="286"/>
      <c r="G578" s="286"/>
      <c r="H578" s="286"/>
      <c r="I578" s="286"/>
      <c r="J578" s="286"/>
      <c r="K578" s="286"/>
      <c r="L578" s="286"/>
      <c r="M578" s="286"/>
    </row>
    <row r="579" spans="2:13" ht="18.5" x14ac:dyDescent="0.45">
      <c r="B579" s="286"/>
      <c r="C579" s="286"/>
      <c r="D579" s="286"/>
      <c r="E579" s="286"/>
      <c r="F579" s="286"/>
      <c r="G579" s="286"/>
      <c r="H579" s="286"/>
      <c r="I579" s="286"/>
      <c r="J579" s="286"/>
      <c r="K579" s="286"/>
      <c r="L579" s="286"/>
      <c r="M579" s="286"/>
    </row>
    <row r="580" spans="2:13" ht="18.5" x14ac:dyDescent="0.45">
      <c r="B580" s="286"/>
      <c r="C580" s="286"/>
      <c r="D580" s="286"/>
      <c r="E580" s="286"/>
      <c r="F580" s="286"/>
      <c r="G580" s="286"/>
      <c r="H580" s="286"/>
      <c r="I580" s="286"/>
      <c r="J580" s="286"/>
      <c r="K580" s="286"/>
      <c r="L580" s="286"/>
      <c r="M580" s="286"/>
    </row>
    <row r="581" spans="2:13" ht="18.5" x14ac:dyDescent="0.45">
      <c r="B581" s="286"/>
      <c r="C581" s="286"/>
      <c r="D581" s="286"/>
      <c r="E581" s="286"/>
      <c r="F581" s="286"/>
      <c r="G581" s="286"/>
      <c r="H581" s="286"/>
      <c r="I581" s="286"/>
      <c r="J581" s="286"/>
      <c r="K581" s="286"/>
      <c r="L581" s="286"/>
      <c r="M581" s="286"/>
    </row>
    <row r="582" spans="2:13" ht="18.5" x14ac:dyDescent="0.45">
      <c r="B582" s="286"/>
      <c r="C582" s="286"/>
      <c r="D582" s="286"/>
      <c r="E582" s="286"/>
      <c r="F582" s="286"/>
      <c r="G582" s="286"/>
      <c r="H582" s="286"/>
      <c r="I582" s="286"/>
      <c r="J582" s="286"/>
      <c r="K582" s="286"/>
      <c r="L582" s="286"/>
      <c r="M582" s="286"/>
    </row>
    <row r="583" spans="2:13" ht="18.5" x14ac:dyDescent="0.45">
      <c r="B583" s="286"/>
      <c r="C583" s="286"/>
      <c r="D583" s="286"/>
      <c r="E583" s="286"/>
      <c r="F583" s="286"/>
      <c r="G583" s="286"/>
      <c r="H583" s="286"/>
      <c r="I583" s="286"/>
      <c r="J583" s="286"/>
      <c r="K583" s="286"/>
      <c r="L583" s="286"/>
      <c r="M583" s="286"/>
    </row>
    <row r="584" spans="2:13" ht="18.5" x14ac:dyDescent="0.45">
      <c r="B584" s="286"/>
      <c r="C584" s="286"/>
      <c r="D584" s="286"/>
      <c r="E584" s="286"/>
      <c r="F584" s="286"/>
      <c r="G584" s="286"/>
      <c r="H584" s="286"/>
      <c r="I584" s="286"/>
      <c r="J584" s="286"/>
      <c r="K584" s="286"/>
      <c r="L584" s="286"/>
      <c r="M584" s="286"/>
    </row>
    <row r="585" spans="2:13" ht="18.5" x14ac:dyDescent="0.45">
      <c r="B585" s="286"/>
      <c r="C585" s="286"/>
      <c r="D585" s="286"/>
      <c r="E585" s="286"/>
      <c r="F585" s="286"/>
      <c r="G585" s="286"/>
      <c r="H585" s="286"/>
      <c r="I585" s="286"/>
      <c r="J585" s="286"/>
      <c r="K585" s="286"/>
      <c r="L585" s="286"/>
      <c r="M585" s="286"/>
    </row>
    <row r="586" spans="2:13" ht="18.5" x14ac:dyDescent="0.45">
      <c r="B586" s="286"/>
      <c r="C586" s="286"/>
      <c r="D586" s="286"/>
      <c r="E586" s="286"/>
      <c r="F586" s="286"/>
      <c r="G586" s="286"/>
      <c r="H586" s="286"/>
      <c r="I586" s="286"/>
      <c r="J586" s="286"/>
      <c r="K586" s="286"/>
      <c r="L586" s="286"/>
      <c r="M586" s="286"/>
    </row>
    <row r="587" spans="2:13" ht="18.5" x14ac:dyDescent="0.45">
      <c r="B587" s="286"/>
      <c r="C587" s="286"/>
      <c r="D587" s="286"/>
      <c r="E587" s="286"/>
      <c r="F587" s="286"/>
      <c r="G587" s="286"/>
      <c r="H587" s="286"/>
      <c r="I587" s="286"/>
      <c r="J587" s="286"/>
      <c r="K587" s="286"/>
      <c r="L587" s="286"/>
      <c r="M587" s="286"/>
    </row>
    <row r="588" spans="2:13" ht="18.5" x14ac:dyDescent="0.45">
      <c r="B588" s="286"/>
      <c r="C588" s="286"/>
      <c r="D588" s="286"/>
      <c r="E588" s="286"/>
      <c r="F588" s="286"/>
      <c r="G588" s="286"/>
      <c r="H588" s="286"/>
      <c r="I588" s="286"/>
      <c r="J588" s="286"/>
      <c r="K588" s="286"/>
      <c r="L588" s="286"/>
      <c r="M588" s="286"/>
    </row>
    <row r="589" spans="2:13" ht="18.5" x14ac:dyDescent="0.45">
      <c r="B589" s="286"/>
      <c r="C589" s="286"/>
      <c r="D589" s="286"/>
      <c r="E589" s="286"/>
      <c r="F589" s="286"/>
      <c r="G589" s="286"/>
      <c r="H589" s="286"/>
      <c r="I589" s="286"/>
      <c r="J589" s="286"/>
      <c r="K589" s="286"/>
      <c r="L589" s="286"/>
      <c r="M589" s="286"/>
    </row>
    <row r="590" spans="2:13" ht="18.5" x14ac:dyDescent="0.45">
      <c r="B590" s="286"/>
      <c r="C590" s="286"/>
      <c r="D590" s="286"/>
      <c r="E590" s="286"/>
      <c r="F590" s="286"/>
      <c r="G590" s="286"/>
      <c r="H590" s="286"/>
      <c r="I590" s="286"/>
      <c r="J590" s="286"/>
      <c r="K590" s="286"/>
      <c r="L590" s="286"/>
      <c r="M590" s="286"/>
    </row>
    <row r="591" spans="2:13" ht="18.5" x14ac:dyDescent="0.45">
      <c r="B591" s="286"/>
      <c r="C591" s="286"/>
      <c r="D591" s="286"/>
      <c r="E591" s="286"/>
      <c r="F591" s="286"/>
      <c r="G591" s="286"/>
      <c r="H591" s="286"/>
      <c r="I591" s="286"/>
      <c r="J591" s="286"/>
      <c r="K591" s="286"/>
      <c r="L591" s="286"/>
      <c r="M591" s="286"/>
    </row>
    <row r="592" spans="2:13" ht="18.5" x14ac:dyDescent="0.45">
      <c r="B592" s="286"/>
      <c r="C592" s="286"/>
      <c r="D592" s="286"/>
      <c r="E592" s="286"/>
      <c r="F592" s="286"/>
      <c r="G592" s="286"/>
      <c r="H592" s="286"/>
      <c r="I592" s="286"/>
      <c r="J592" s="286"/>
      <c r="K592" s="286"/>
      <c r="L592" s="286"/>
      <c r="M592" s="286"/>
    </row>
    <row r="593" spans="2:13" ht="18.5" x14ac:dyDescent="0.45">
      <c r="B593" s="286"/>
      <c r="C593" s="286"/>
      <c r="D593" s="286"/>
      <c r="E593" s="286"/>
      <c r="F593" s="286"/>
      <c r="G593" s="286"/>
      <c r="H593" s="286"/>
      <c r="I593" s="286"/>
      <c r="J593" s="286"/>
      <c r="K593" s="286"/>
      <c r="L593" s="286"/>
      <c r="M593" s="286"/>
    </row>
    <row r="594" spans="2:13" ht="18.5" x14ac:dyDescent="0.45">
      <c r="B594" s="286"/>
      <c r="C594" s="286"/>
      <c r="D594" s="286"/>
      <c r="E594" s="286"/>
      <c r="F594" s="286"/>
      <c r="G594" s="286"/>
      <c r="H594" s="286"/>
      <c r="I594" s="286"/>
      <c r="J594" s="286"/>
      <c r="K594" s="286"/>
      <c r="L594" s="286"/>
      <c r="M594" s="286"/>
    </row>
    <row r="595" spans="2:13" ht="18.5" x14ac:dyDescent="0.45">
      <c r="B595" s="286"/>
      <c r="C595" s="286"/>
      <c r="D595" s="286"/>
      <c r="E595" s="286"/>
      <c r="F595" s="286"/>
      <c r="G595" s="286"/>
      <c r="H595" s="286"/>
      <c r="I595" s="286"/>
      <c r="J595" s="286"/>
      <c r="K595" s="286"/>
      <c r="L595" s="286"/>
      <c r="M595" s="286"/>
    </row>
    <row r="596" spans="2:13" ht="18.5" x14ac:dyDescent="0.45">
      <c r="B596" s="286"/>
      <c r="C596" s="286"/>
      <c r="D596" s="286"/>
      <c r="E596" s="286"/>
      <c r="F596" s="286"/>
      <c r="G596" s="286"/>
      <c r="H596" s="286"/>
      <c r="I596" s="286"/>
      <c r="J596" s="286"/>
      <c r="K596" s="286"/>
      <c r="L596" s="286"/>
      <c r="M596" s="286"/>
    </row>
    <row r="597" spans="2:13" ht="18.5" x14ac:dyDescent="0.45">
      <c r="B597" s="286"/>
      <c r="C597" s="286"/>
      <c r="D597" s="286"/>
      <c r="E597" s="286"/>
      <c r="F597" s="286"/>
      <c r="G597" s="286"/>
      <c r="H597" s="286"/>
      <c r="I597" s="286"/>
      <c r="J597" s="286"/>
      <c r="K597" s="286"/>
      <c r="L597" s="286"/>
      <c r="M597" s="286"/>
    </row>
    <row r="598" spans="2:13" ht="18.5" x14ac:dyDescent="0.45">
      <c r="B598" s="286"/>
      <c r="C598" s="286"/>
      <c r="D598" s="286"/>
      <c r="E598" s="286"/>
      <c r="F598" s="286"/>
      <c r="G598" s="286"/>
      <c r="H598" s="286"/>
      <c r="I598" s="286"/>
      <c r="J598" s="286"/>
      <c r="K598" s="286"/>
      <c r="L598" s="286"/>
      <c r="M598" s="286"/>
    </row>
    <row r="599" spans="2:13" ht="18.5" x14ac:dyDescent="0.45">
      <c r="B599" s="286"/>
      <c r="C599" s="286"/>
      <c r="D599" s="286"/>
      <c r="E599" s="286"/>
      <c r="F599" s="286"/>
      <c r="G599" s="286"/>
      <c r="H599" s="286"/>
      <c r="I599" s="286"/>
      <c r="J599" s="286"/>
      <c r="K599" s="286"/>
      <c r="L599" s="286"/>
      <c r="M599" s="286"/>
    </row>
    <row r="600" spans="2:13" ht="18.5" x14ac:dyDescent="0.45">
      <c r="B600" s="286"/>
      <c r="C600" s="286"/>
      <c r="D600" s="286"/>
      <c r="E600" s="286"/>
      <c r="F600" s="286"/>
      <c r="G600" s="286"/>
      <c r="H600" s="286"/>
      <c r="I600" s="286"/>
      <c r="J600" s="286"/>
      <c r="K600" s="286"/>
      <c r="L600" s="286"/>
      <c r="M600" s="286"/>
    </row>
    <row r="601" spans="2:13" ht="18.5" x14ac:dyDescent="0.45">
      <c r="B601" s="286"/>
      <c r="C601" s="286"/>
      <c r="D601" s="286"/>
      <c r="E601" s="286"/>
      <c r="F601" s="286"/>
      <c r="G601" s="286"/>
      <c r="H601" s="286"/>
      <c r="I601" s="286"/>
      <c r="J601" s="286"/>
      <c r="K601" s="286"/>
      <c r="L601" s="286"/>
      <c r="M601" s="286"/>
    </row>
    <row r="602" spans="2:13" ht="18.5" x14ac:dyDescent="0.45">
      <c r="B602" s="286"/>
      <c r="C602" s="286"/>
      <c r="D602" s="286"/>
      <c r="E602" s="286"/>
      <c r="F602" s="286"/>
      <c r="G602" s="286"/>
      <c r="H602" s="286"/>
      <c r="I602" s="286"/>
      <c r="J602" s="286"/>
      <c r="K602" s="286"/>
      <c r="L602" s="286"/>
      <c r="M602" s="286"/>
    </row>
    <row r="603" spans="2:13" ht="18.5" x14ac:dyDescent="0.45">
      <c r="B603" s="286"/>
      <c r="C603" s="286"/>
      <c r="D603" s="286"/>
      <c r="E603" s="286"/>
      <c r="F603" s="286"/>
      <c r="G603" s="286"/>
      <c r="H603" s="286"/>
      <c r="I603" s="286"/>
      <c r="J603" s="286"/>
      <c r="K603" s="286"/>
      <c r="L603" s="286"/>
      <c r="M603" s="286"/>
    </row>
    <row r="604" spans="2:13" ht="18.5" x14ac:dyDescent="0.45">
      <c r="B604" s="286"/>
      <c r="C604" s="286"/>
      <c r="D604" s="286"/>
      <c r="E604" s="286"/>
      <c r="F604" s="286"/>
      <c r="G604" s="286"/>
      <c r="H604" s="286"/>
      <c r="I604" s="286"/>
      <c r="J604" s="286"/>
      <c r="K604" s="286"/>
      <c r="L604" s="286"/>
      <c r="M604" s="286"/>
    </row>
    <row r="605" spans="2:13" ht="18.5" x14ac:dyDescent="0.45">
      <c r="B605" s="286"/>
      <c r="C605" s="286"/>
      <c r="D605" s="286"/>
      <c r="E605" s="286"/>
      <c r="F605" s="286"/>
      <c r="G605" s="286"/>
      <c r="H605" s="286"/>
      <c r="I605" s="286"/>
      <c r="J605" s="286"/>
      <c r="K605" s="286"/>
      <c r="L605" s="286"/>
      <c r="M605" s="286"/>
    </row>
    <row r="606" spans="2:13" ht="18.5" x14ac:dyDescent="0.45">
      <c r="B606" s="286"/>
      <c r="C606" s="286"/>
      <c r="D606" s="286"/>
      <c r="E606" s="286"/>
      <c r="F606" s="286"/>
      <c r="G606" s="286"/>
      <c r="H606" s="286"/>
      <c r="I606" s="286"/>
      <c r="J606" s="286"/>
      <c r="K606" s="286"/>
      <c r="L606" s="286"/>
      <c r="M606" s="286"/>
    </row>
    <row r="607" spans="2:13" ht="18.5" x14ac:dyDescent="0.45">
      <c r="B607" s="286"/>
      <c r="C607" s="286"/>
      <c r="D607" s="286"/>
      <c r="E607" s="286"/>
      <c r="F607" s="286"/>
      <c r="G607" s="286"/>
      <c r="H607" s="286"/>
      <c r="I607" s="286"/>
      <c r="J607" s="286"/>
      <c r="K607" s="286"/>
      <c r="L607" s="286"/>
      <c r="M607" s="286"/>
    </row>
    <row r="608" spans="2:13" ht="18.5" x14ac:dyDescent="0.45">
      <c r="B608" s="286"/>
      <c r="C608" s="286"/>
      <c r="D608" s="286"/>
      <c r="E608" s="286"/>
      <c r="F608" s="286"/>
      <c r="G608" s="286"/>
      <c r="H608" s="286"/>
      <c r="I608" s="286"/>
      <c r="J608" s="286"/>
      <c r="K608" s="286"/>
      <c r="L608" s="286"/>
      <c r="M608" s="286"/>
    </row>
    <row r="609" spans="2:13" ht="18.5" x14ac:dyDescent="0.45">
      <c r="B609" s="286"/>
      <c r="C609" s="286"/>
      <c r="D609" s="286"/>
      <c r="E609" s="286"/>
      <c r="F609" s="286"/>
      <c r="G609" s="286"/>
      <c r="H609" s="286"/>
      <c r="I609" s="286"/>
      <c r="J609" s="286"/>
      <c r="K609" s="286"/>
      <c r="L609" s="286"/>
      <c r="M609" s="286"/>
    </row>
    <row r="610" spans="2:13" ht="18.5" x14ac:dyDescent="0.45">
      <c r="B610" s="286"/>
      <c r="C610" s="286"/>
      <c r="D610" s="286"/>
      <c r="E610" s="286"/>
      <c r="F610" s="286"/>
      <c r="G610" s="286"/>
      <c r="H610" s="286"/>
      <c r="I610" s="286"/>
      <c r="J610" s="286"/>
      <c r="K610" s="286"/>
      <c r="L610" s="286"/>
      <c r="M610" s="286"/>
    </row>
    <row r="611" spans="2:13" ht="18.5" x14ac:dyDescent="0.45">
      <c r="B611" s="286"/>
      <c r="C611" s="286"/>
      <c r="D611" s="286"/>
      <c r="E611" s="286"/>
      <c r="F611" s="286"/>
      <c r="G611" s="286"/>
      <c r="H611" s="286"/>
      <c r="I611" s="286"/>
      <c r="J611" s="286"/>
      <c r="K611" s="286"/>
      <c r="L611" s="286"/>
      <c r="M611" s="286"/>
    </row>
    <row r="612" spans="2:13" ht="18.5" x14ac:dyDescent="0.45">
      <c r="B612" s="286"/>
      <c r="C612" s="286"/>
      <c r="D612" s="286"/>
      <c r="E612" s="286"/>
      <c r="F612" s="286"/>
      <c r="G612" s="286"/>
      <c r="H612" s="286"/>
      <c r="I612" s="286"/>
      <c r="J612" s="286"/>
      <c r="K612" s="286"/>
      <c r="L612" s="286"/>
      <c r="M612" s="286"/>
    </row>
    <row r="613" spans="2:13" ht="18.5" x14ac:dyDescent="0.45">
      <c r="B613" s="286"/>
      <c r="C613" s="286"/>
      <c r="D613" s="286"/>
      <c r="E613" s="286"/>
      <c r="F613" s="286"/>
      <c r="G613" s="286"/>
      <c r="H613" s="286"/>
      <c r="I613" s="286"/>
      <c r="J613" s="286"/>
      <c r="K613" s="286"/>
      <c r="L613" s="286"/>
      <c r="M613" s="286"/>
    </row>
    <row r="614" spans="2:13" ht="18.5" x14ac:dyDescent="0.45">
      <c r="B614" s="286"/>
      <c r="C614" s="286"/>
      <c r="D614" s="286"/>
      <c r="E614" s="286"/>
      <c r="F614" s="286"/>
      <c r="G614" s="286"/>
      <c r="H614" s="286"/>
      <c r="I614" s="286"/>
      <c r="J614" s="286"/>
      <c r="K614" s="286"/>
      <c r="L614" s="286"/>
      <c r="M614" s="286"/>
    </row>
    <row r="615" spans="2:13" ht="18.5" x14ac:dyDescent="0.45">
      <c r="B615" s="286"/>
      <c r="C615" s="286"/>
      <c r="D615" s="286"/>
      <c r="E615" s="286"/>
      <c r="F615" s="286"/>
      <c r="G615" s="286"/>
      <c r="H615" s="286"/>
      <c r="I615" s="286"/>
      <c r="J615" s="286"/>
      <c r="K615" s="286"/>
      <c r="L615" s="286"/>
      <c r="M615" s="286"/>
    </row>
    <row r="616" spans="2:13" ht="18.5" x14ac:dyDescent="0.45">
      <c r="B616" s="286"/>
      <c r="C616" s="286"/>
      <c r="D616" s="286"/>
      <c r="E616" s="286"/>
      <c r="F616" s="286"/>
      <c r="G616" s="286"/>
      <c r="H616" s="286"/>
      <c r="I616" s="286"/>
      <c r="J616" s="286"/>
      <c r="K616" s="286"/>
      <c r="L616" s="286"/>
      <c r="M616" s="286"/>
    </row>
    <row r="617" spans="2:13" ht="18.5" x14ac:dyDescent="0.45">
      <c r="B617" s="286"/>
      <c r="C617" s="286"/>
      <c r="D617" s="286"/>
      <c r="E617" s="286"/>
      <c r="F617" s="286"/>
      <c r="G617" s="286"/>
      <c r="H617" s="286"/>
      <c r="I617" s="286"/>
      <c r="J617" s="286"/>
      <c r="K617" s="286"/>
      <c r="L617" s="286"/>
      <c r="M617" s="286"/>
    </row>
    <row r="618" spans="2:13" ht="18.5" x14ac:dyDescent="0.45">
      <c r="B618" s="286"/>
      <c r="C618" s="286"/>
      <c r="D618" s="286"/>
      <c r="E618" s="286"/>
      <c r="F618" s="286"/>
      <c r="G618" s="286"/>
      <c r="H618" s="286"/>
      <c r="I618" s="286"/>
      <c r="J618" s="286"/>
      <c r="K618" s="286"/>
      <c r="L618" s="286"/>
      <c r="M618" s="286"/>
    </row>
    <row r="619" spans="2:13" ht="18.5" x14ac:dyDescent="0.45">
      <c r="B619" s="286"/>
      <c r="C619" s="286"/>
      <c r="D619" s="286"/>
      <c r="E619" s="286"/>
      <c r="F619" s="286"/>
      <c r="G619" s="286"/>
      <c r="H619" s="286"/>
      <c r="I619" s="286"/>
      <c r="J619" s="286"/>
      <c r="K619" s="286"/>
      <c r="L619" s="286"/>
      <c r="M619" s="286"/>
    </row>
    <row r="620" spans="2:13" ht="18.5" x14ac:dyDescent="0.45">
      <c r="B620" s="286"/>
      <c r="C620" s="286"/>
      <c r="D620" s="286"/>
      <c r="E620" s="286"/>
      <c r="F620" s="286"/>
      <c r="G620" s="286"/>
      <c r="H620" s="286"/>
      <c r="I620" s="286"/>
      <c r="J620" s="286"/>
      <c r="K620" s="286"/>
      <c r="L620" s="286"/>
      <c r="M620" s="286"/>
    </row>
    <row r="621" spans="2:13" ht="18.5" x14ac:dyDescent="0.45">
      <c r="B621" s="286"/>
      <c r="C621" s="286"/>
      <c r="D621" s="286"/>
      <c r="E621" s="286"/>
      <c r="F621" s="286"/>
      <c r="G621" s="286"/>
      <c r="H621" s="286"/>
      <c r="I621" s="286"/>
      <c r="J621" s="286"/>
      <c r="K621" s="286"/>
      <c r="L621" s="286"/>
      <c r="M621" s="286"/>
    </row>
    <row r="622" spans="2:13" ht="18.5" x14ac:dyDescent="0.45">
      <c r="B622" s="286"/>
      <c r="C622" s="286"/>
      <c r="D622" s="286"/>
      <c r="E622" s="286"/>
      <c r="F622" s="286"/>
      <c r="G622" s="286"/>
      <c r="H622" s="286"/>
      <c r="I622" s="286"/>
      <c r="J622" s="286"/>
      <c r="K622" s="286"/>
      <c r="L622" s="286"/>
      <c r="M622" s="286"/>
    </row>
    <row r="623" spans="2:13" ht="18.5" x14ac:dyDescent="0.45">
      <c r="B623" s="286"/>
      <c r="C623" s="286"/>
      <c r="D623" s="286"/>
      <c r="E623" s="286"/>
      <c r="F623" s="286"/>
      <c r="G623" s="286"/>
      <c r="H623" s="286"/>
      <c r="I623" s="286"/>
      <c r="J623" s="286"/>
      <c r="K623" s="286"/>
      <c r="L623" s="286"/>
      <c r="M623" s="286"/>
    </row>
    <row r="624" spans="2:13" ht="18.5" x14ac:dyDescent="0.45">
      <c r="B624" s="286"/>
      <c r="C624" s="286"/>
      <c r="D624" s="286"/>
      <c r="E624" s="286"/>
      <c r="F624" s="286"/>
      <c r="G624" s="286"/>
      <c r="H624" s="286"/>
      <c r="I624" s="286"/>
      <c r="J624" s="286"/>
      <c r="K624" s="286"/>
      <c r="L624" s="286"/>
      <c r="M624" s="286"/>
    </row>
    <row r="625" spans="2:13" ht="18.5" x14ac:dyDescent="0.45">
      <c r="B625" s="286"/>
      <c r="C625" s="286"/>
      <c r="D625" s="286"/>
      <c r="E625" s="286"/>
      <c r="F625" s="286"/>
      <c r="G625" s="286"/>
      <c r="H625" s="286"/>
      <c r="I625" s="286"/>
      <c r="J625" s="286"/>
      <c r="K625" s="286"/>
      <c r="L625" s="286"/>
      <c r="M625" s="286"/>
    </row>
    <row r="626" spans="2:13" ht="18.5" x14ac:dyDescent="0.45">
      <c r="B626" s="286"/>
      <c r="C626" s="286"/>
      <c r="D626" s="286"/>
      <c r="E626" s="286"/>
      <c r="F626" s="286"/>
      <c r="G626" s="286"/>
      <c r="H626" s="286"/>
      <c r="I626" s="286"/>
      <c r="J626" s="286"/>
      <c r="K626" s="286"/>
      <c r="L626" s="286"/>
      <c r="M626" s="286"/>
    </row>
    <row r="627" spans="2:13" ht="18.5" x14ac:dyDescent="0.45">
      <c r="B627" s="286"/>
      <c r="C627" s="286"/>
      <c r="D627" s="286"/>
      <c r="E627" s="286"/>
      <c r="F627" s="286"/>
      <c r="G627" s="286"/>
      <c r="H627" s="286"/>
      <c r="I627" s="286"/>
      <c r="J627" s="286"/>
      <c r="K627" s="286"/>
      <c r="L627" s="286"/>
      <c r="M627" s="286"/>
    </row>
    <row r="628" spans="2:13" ht="18.5" x14ac:dyDescent="0.45">
      <c r="B628" s="286"/>
      <c r="C628" s="286"/>
      <c r="D628" s="286"/>
      <c r="E628" s="286"/>
      <c r="F628" s="286"/>
      <c r="G628" s="286"/>
      <c r="H628" s="286"/>
      <c r="I628" s="286"/>
      <c r="J628" s="286"/>
      <c r="K628" s="286"/>
      <c r="L628" s="286"/>
      <c r="M628" s="286"/>
    </row>
    <row r="629" spans="2:13" ht="18.5" x14ac:dyDescent="0.45">
      <c r="B629" s="286"/>
      <c r="C629" s="286"/>
      <c r="D629" s="286"/>
      <c r="E629" s="286"/>
      <c r="F629" s="286"/>
      <c r="G629" s="286"/>
      <c r="H629" s="286"/>
      <c r="I629" s="286"/>
      <c r="J629" s="286"/>
      <c r="K629" s="286"/>
      <c r="L629" s="286"/>
      <c r="M629" s="286"/>
    </row>
    <row r="630" spans="2:13" ht="18.5" x14ac:dyDescent="0.45">
      <c r="B630" s="286"/>
      <c r="C630" s="286"/>
      <c r="D630" s="286"/>
      <c r="E630" s="286"/>
      <c r="F630" s="286"/>
      <c r="G630" s="286"/>
      <c r="H630" s="286"/>
      <c r="I630" s="286"/>
      <c r="J630" s="286"/>
      <c r="K630" s="286"/>
      <c r="L630" s="286"/>
      <c r="M630" s="286"/>
    </row>
    <row r="631" spans="2:13" ht="18.5" x14ac:dyDescent="0.45">
      <c r="B631" s="286"/>
      <c r="C631" s="286"/>
      <c r="D631" s="286"/>
      <c r="E631" s="286"/>
      <c r="F631" s="286"/>
      <c r="G631" s="286"/>
      <c r="H631" s="286"/>
      <c r="I631" s="286"/>
      <c r="J631" s="286"/>
      <c r="K631" s="286"/>
      <c r="L631" s="286"/>
      <c r="M631" s="286"/>
    </row>
    <row r="632" spans="2:13" ht="18.5" x14ac:dyDescent="0.45">
      <c r="B632" s="286"/>
      <c r="C632" s="286"/>
      <c r="D632" s="286"/>
      <c r="E632" s="286"/>
      <c r="F632" s="286"/>
      <c r="G632" s="286"/>
      <c r="H632" s="286"/>
      <c r="I632" s="286"/>
      <c r="J632" s="286"/>
      <c r="K632" s="286"/>
      <c r="L632" s="286"/>
      <c r="M632" s="286"/>
    </row>
    <row r="633" spans="2:13" ht="18.5" x14ac:dyDescent="0.45">
      <c r="B633" s="286"/>
      <c r="C633" s="286"/>
      <c r="D633" s="286"/>
      <c r="E633" s="286"/>
      <c r="F633" s="286"/>
      <c r="G633" s="286"/>
      <c r="H633" s="286"/>
      <c r="I633" s="286"/>
      <c r="J633" s="286"/>
      <c r="K633" s="286"/>
      <c r="L633" s="286"/>
      <c r="M633" s="286"/>
    </row>
    <row r="634" spans="2:13" ht="18.5" x14ac:dyDescent="0.45">
      <c r="B634" s="286"/>
      <c r="C634" s="286"/>
      <c r="D634" s="286"/>
      <c r="E634" s="286"/>
      <c r="F634" s="286"/>
      <c r="G634" s="286"/>
      <c r="H634" s="286"/>
      <c r="I634" s="286"/>
      <c r="J634" s="286"/>
      <c r="K634" s="286"/>
      <c r="L634" s="286"/>
      <c r="M634" s="286"/>
    </row>
    <row r="635" spans="2:13" ht="18.5" x14ac:dyDescent="0.45">
      <c r="B635" s="286"/>
      <c r="C635" s="286"/>
      <c r="D635" s="286"/>
      <c r="E635" s="286"/>
      <c r="F635" s="286"/>
      <c r="G635" s="286"/>
      <c r="H635" s="286"/>
      <c r="I635" s="286"/>
      <c r="J635" s="286"/>
      <c r="K635" s="286"/>
      <c r="L635" s="286"/>
      <c r="M635" s="286"/>
    </row>
    <row r="636" spans="2:13" ht="18.5" x14ac:dyDescent="0.45">
      <c r="B636" s="286"/>
      <c r="C636" s="286"/>
      <c r="D636" s="286"/>
      <c r="E636" s="286"/>
      <c r="F636" s="286"/>
      <c r="G636" s="286"/>
      <c r="H636" s="286"/>
      <c r="I636" s="286"/>
      <c r="J636" s="286"/>
      <c r="K636" s="286"/>
      <c r="L636" s="286"/>
      <c r="M636" s="286"/>
    </row>
    <row r="637" spans="2:13" ht="18.5" x14ac:dyDescent="0.45">
      <c r="B637" s="286"/>
      <c r="C637" s="286"/>
      <c r="D637" s="286"/>
      <c r="E637" s="286"/>
      <c r="F637" s="286"/>
      <c r="G637" s="286"/>
      <c r="H637" s="286"/>
      <c r="I637" s="286"/>
      <c r="J637" s="286"/>
      <c r="K637" s="286"/>
      <c r="L637" s="286"/>
      <c r="M637" s="286"/>
    </row>
    <row r="638" spans="2:13" ht="18.5" x14ac:dyDescent="0.45">
      <c r="B638" s="286"/>
      <c r="C638" s="286"/>
      <c r="D638" s="286"/>
      <c r="E638" s="286"/>
      <c r="F638" s="286"/>
      <c r="G638" s="286"/>
      <c r="H638" s="286"/>
      <c r="I638" s="286"/>
      <c r="J638" s="286"/>
      <c r="K638" s="286"/>
      <c r="L638" s="286"/>
      <c r="M638" s="286"/>
    </row>
    <row r="639" spans="2:13" ht="18.5" x14ac:dyDescent="0.45">
      <c r="B639" s="286"/>
      <c r="C639" s="286"/>
      <c r="D639" s="286"/>
      <c r="E639" s="286"/>
      <c r="F639" s="286"/>
      <c r="G639" s="286"/>
      <c r="H639" s="286"/>
      <c r="I639" s="286"/>
      <c r="J639" s="286"/>
      <c r="K639" s="286"/>
      <c r="L639" s="286"/>
      <c r="M639" s="286"/>
    </row>
    <row r="640" spans="2:13" ht="18.5" x14ac:dyDescent="0.45">
      <c r="B640" s="286"/>
      <c r="C640" s="286"/>
      <c r="D640" s="286"/>
      <c r="E640" s="286"/>
      <c r="F640" s="286"/>
      <c r="G640" s="286"/>
      <c r="H640" s="286"/>
      <c r="I640" s="286"/>
      <c r="J640" s="286"/>
      <c r="K640" s="286"/>
      <c r="L640" s="286"/>
      <c r="M640" s="286"/>
    </row>
    <row r="641" spans="2:13" ht="18.5" x14ac:dyDescent="0.45">
      <c r="B641" s="286"/>
      <c r="C641" s="286"/>
      <c r="D641" s="286"/>
      <c r="E641" s="286"/>
      <c r="F641" s="286"/>
      <c r="G641" s="286"/>
      <c r="H641" s="286"/>
      <c r="I641" s="286"/>
      <c r="J641" s="286"/>
      <c r="K641" s="286"/>
      <c r="L641" s="286"/>
      <c r="M641" s="286"/>
    </row>
    <row r="642" spans="2:13" ht="18.5" x14ac:dyDescent="0.45">
      <c r="B642" s="286"/>
      <c r="C642" s="286"/>
      <c r="D642" s="286"/>
      <c r="E642" s="286"/>
      <c r="F642" s="286"/>
      <c r="G642" s="286"/>
      <c r="H642" s="286"/>
      <c r="I642" s="286"/>
      <c r="J642" s="286"/>
      <c r="K642" s="286"/>
      <c r="L642" s="286"/>
      <c r="M642" s="286"/>
    </row>
    <row r="643" spans="2:13" ht="18.5" x14ac:dyDescent="0.45">
      <c r="B643" s="286"/>
      <c r="C643" s="286"/>
      <c r="D643" s="286"/>
      <c r="E643" s="286"/>
      <c r="F643" s="286"/>
      <c r="G643" s="286"/>
      <c r="H643" s="286"/>
      <c r="I643" s="286"/>
      <c r="J643" s="286"/>
      <c r="K643" s="286"/>
      <c r="L643" s="286"/>
      <c r="M643" s="286"/>
    </row>
    <row r="644" spans="2:13" ht="18.5" x14ac:dyDescent="0.45">
      <c r="B644" s="286"/>
      <c r="C644" s="286"/>
      <c r="D644" s="286"/>
      <c r="E644" s="286"/>
      <c r="F644" s="286"/>
      <c r="G644" s="286"/>
      <c r="H644" s="286"/>
      <c r="I644" s="286"/>
      <c r="J644" s="286"/>
      <c r="K644" s="286"/>
      <c r="L644" s="286"/>
      <c r="M644" s="286"/>
    </row>
    <row r="645" spans="2:13" ht="18.5" x14ac:dyDescent="0.45">
      <c r="B645" s="286"/>
      <c r="C645" s="286"/>
      <c r="D645" s="286"/>
      <c r="E645" s="286"/>
      <c r="F645" s="286"/>
      <c r="G645" s="286"/>
      <c r="H645" s="286"/>
      <c r="I645" s="286"/>
      <c r="J645" s="286"/>
      <c r="K645" s="286"/>
      <c r="L645" s="286"/>
      <c r="M645" s="286"/>
    </row>
    <row r="646" spans="2:13" ht="18.5" x14ac:dyDescent="0.45">
      <c r="B646" s="286"/>
      <c r="C646" s="286"/>
      <c r="D646" s="286"/>
      <c r="E646" s="286"/>
      <c r="F646" s="286"/>
      <c r="G646" s="286"/>
      <c r="H646" s="286"/>
      <c r="I646" s="286"/>
      <c r="J646" s="286"/>
      <c r="K646" s="286"/>
      <c r="L646" s="286"/>
      <c r="M646" s="286"/>
    </row>
    <row r="647" spans="2:13" ht="18.5" x14ac:dyDescent="0.45">
      <c r="B647" s="286"/>
      <c r="C647" s="286"/>
      <c r="D647" s="286"/>
      <c r="E647" s="286"/>
      <c r="F647" s="286"/>
      <c r="G647" s="286"/>
      <c r="H647" s="286"/>
      <c r="I647" s="286"/>
      <c r="J647" s="286"/>
      <c r="K647" s="286"/>
      <c r="L647" s="286"/>
      <c r="M647" s="286"/>
    </row>
    <row r="648" spans="2:13" ht="18.5" x14ac:dyDescent="0.45">
      <c r="B648" s="286"/>
      <c r="C648" s="286"/>
      <c r="D648" s="286"/>
      <c r="E648" s="286"/>
      <c r="F648" s="286"/>
      <c r="G648" s="286"/>
      <c r="H648" s="286"/>
      <c r="I648" s="286"/>
      <c r="J648" s="286"/>
      <c r="K648" s="286"/>
      <c r="L648" s="286"/>
      <c r="M648" s="286"/>
    </row>
    <row r="649" spans="2:13" ht="18.5" x14ac:dyDescent="0.45">
      <c r="B649" s="286"/>
      <c r="C649" s="286"/>
      <c r="D649" s="286"/>
      <c r="E649" s="286"/>
      <c r="F649" s="286"/>
      <c r="G649" s="286"/>
      <c r="H649" s="286"/>
      <c r="I649" s="286"/>
      <c r="J649" s="286"/>
      <c r="K649" s="286"/>
      <c r="L649" s="286"/>
      <c r="M649" s="286"/>
    </row>
    <row r="650" spans="2:13" ht="18.5" x14ac:dyDescent="0.45">
      <c r="B650" s="286"/>
      <c r="C650" s="286"/>
      <c r="D650" s="286"/>
      <c r="E650" s="286"/>
      <c r="F650" s="286"/>
      <c r="G650" s="286"/>
      <c r="H650" s="286"/>
      <c r="I650" s="286"/>
      <c r="J650" s="286"/>
      <c r="K650" s="286"/>
      <c r="L650" s="286"/>
      <c r="M650" s="286"/>
    </row>
    <row r="651" spans="2:13" ht="18.5" x14ac:dyDescent="0.45">
      <c r="B651" s="286"/>
      <c r="C651" s="286"/>
      <c r="D651" s="286"/>
      <c r="E651" s="286"/>
      <c r="F651" s="286"/>
      <c r="G651" s="286"/>
      <c r="H651" s="286"/>
      <c r="I651" s="286"/>
      <c r="J651" s="286"/>
      <c r="K651" s="286"/>
      <c r="L651" s="286"/>
      <c r="M651" s="286"/>
    </row>
    <row r="652" spans="2:13" ht="18.5" x14ac:dyDescent="0.45">
      <c r="B652" s="286"/>
      <c r="C652" s="286"/>
      <c r="D652" s="286"/>
      <c r="E652" s="286"/>
      <c r="F652" s="286"/>
      <c r="G652" s="286"/>
      <c r="H652" s="286"/>
      <c r="I652" s="286"/>
      <c r="J652" s="286"/>
      <c r="K652" s="286"/>
      <c r="L652" s="286"/>
      <c r="M652" s="286"/>
    </row>
    <row r="653" spans="2:13" ht="18.5" x14ac:dyDescent="0.45">
      <c r="B653" s="286"/>
      <c r="C653" s="286"/>
      <c r="D653" s="286"/>
      <c r="E653" s="286"/>
      <c r="F653" s="286"/>
      <c r="G653" s="286"/>
      <c r="H653" s="286"/>
      <c r="I653" s="286"/>
      <c r="J653" s="286"/>
      <c r="K653" s="286"/>
      <c r="L653" s="286"/>
      <c r="M653" s="286"/>
    </row>
    <row r="654" spans="2:13" ht="18.5" x14ac:dyDescent="0.45">
      <c r="B654" s="286"/>
      <c r="C654" s="286"/>
      <c r="D654" s="286"/>
      <c r="E654" s="286"/>
      <c r="F654" s="286"/>
      <c r="G654" s="286"/>
      <c r="H654" s="286"/>
      <c r="I654" s="286"/>
      <c r="J654" s="286"/>
      <c r="K654" s="286"/>
      <c r="L654" s="286"/>
      <c r="M654" s="286"/>
    </row>
    <row r="655" spans="2:13" ht="18.5" x14ac:dyDescent="0.45">
      <c r="B655" s="286"/>
      <c r="C655" s="286"/>
      <c r="D655" s="286"/>
      <c r="E655" s="286"/>
      <c r="F655" s="286"/>
      <c r="G655" s="286"/>
      <c r="H655" s="286"/>
      <c r="I655" s="286"/>
      <c r="J655" s="286"/>
      <c r="K655" s="286"/>
      <c r="L655" s="286"/>
      <c r="M655" s="286"/>
    </row>
    <row r="656" spans="2:13" ht="18.5" x14ac:dyDescent="0.45">
      <c r="B656" s="286"/>
      <c r="C656" s="286"/>
      <c r="D656" s="286"/>
      <c r="E656" s="286"/>
      <c r="F656" s="286"/>
      <c r="G656" s="286"/>
      <c r="H656" s="286"/>
      <c r="I656" s="286"/>
      <c r="J656" s="286"/>
      <c r="K656" s="286"/>
      <c r="L656" s="286"/>
      <c r="M656" s="286"/>
    </row>
    <row r="657" spans="2:13" ht="18.5" x14ac:dyDescent="0.45">
      <c r="B657" s="286"/>
      <c r="C657" s="286"/>
      <c r="D657" s="286"/>
      <c r="E657" s="286"/>
      <c r="F657" s="286"/>
      <c r="G657" s="286"/>
      <c r="H657" s="286"/>
      <c r="I657" s="286"/>
      <c r="J657" s="286"/>
      <c r="K657" s="286"/>
      <c r="L657" s="286"/>
      <c r="M657" s="286"/>
    </row>
    <row r="658" spans="2:13" ht="18.5" x14ac:dyDescent="0.45">
      <c r="B658" s="286"/>
      <c r="C658" s="286"/>
      <c r="D658" s="286"/>
      <c r="E658" s="286"/>
      <c r="F658" s="286"/>
      <c r="G658" s="286"/>
      <c r="H658" s="286"/>
      <c r="I658" s="286"/>
      <c r="J658" s="286"/>
      <c r="K658" s="286"/>
      <c r="L658" s="286"/>
      <c r="M658" s="286"/>
    </row>
    <row r="659" spans="2:13" ht="18.5" x14ac:dyDescent="0.45">
      <c r="B659" s="286"/>
      <c r="C659" s="286"/>
      <c r="D659" s="286"/>
      <c r="E659" s="286"/>
      <c r="F659" s="286"/>
      <c r="G659" s="286"/>
      <c r="H659" s="286"/>
      <c r="I659" s="286"/>
      <c r="J659" s="286"/>
      <c r="K659" s="286"/>
      <c r="L659" s="286"/>
      <c r="M659" s="286"/>
    </row>
    <row r="660" spans="2:13" ht="18.5" x14ac:dyDescent="0.45">
      <c r="B660" s="286"/>
      <c r="C660" s="286"/>
      <c r="D660" s="286"/>
      <c r="E660" s="286"/>
      <c r="F660" s="286"/>
      <c r="G660" s="286"/>
      <c r="H660" s="286"/>
      <c r="I660" s="286"/>
      <c r="J660" s="286"/>
      <c r="K660" s="286"/>
      <c r="L660" s="286"/>
      <c r="M660" s="286"/>
    </row>
    <row r="661" spans="2:13" ht="18.5" x14ac:dyDescent="0.45">
      <c r="B661" s="286"/>
      <c r="C661" s="286"/>
      <c r="D661" s="286"/>
      <c r="E661" s="286"/>
      <c r="F661" s="286"/>
      <c r="G661" s="286"/>
      <c r="H661" s="286"/>
      <c r="I661" s="286"/>
      <c r="J661" s="286"/>
      <c r="K661" s="286"/>
      <c r="L661" s="286"/>
      <c r="M661" s="286"/>
    </row>
    <row r="662" spans="2:13" ht="18.5" x14ac:dyDescent="0.45">
      <c r="B662" s="286"/>
      <c r="C662" s="286"/>
      <c r="D662" s="286"/>
      <c r="E662" s="286"/>
      <c r="F662" s="286"/>
      <c r="G662" s="286"/>
      <c r="H662" s="286"/>
      <c r="I662" s="286"/>
      <c r="J662" s="286"/>
      <c r="K662" s="286"/>
      <c r="L662" s="286"/>
      <c r="M662" s="286"/>
    </row>
    <row r="663" spans="2:13" ht="18.5" x14ac:dyDescent="0.45">
      <c r="B663" s="286"/>
      <c r="C663" s="286"/>
      <c r="D663" s="286"/>
      <c r="E663" s="286"/>
      <c r="F663" s="286"/>
      <c r="G663" s="286"/>
      <c r="H663" s="286"/>
      <c r="I663" s="286"/>
      <c r="J663" s="286"/>
      <c r="K663" s="286"/>
      <c r="L663" s="286"/>
      <c r="M663" s="286"/>
    </row>
    <row r="664" spans="2:13" ht="18.5" x14ac:dyDescent="0.45">
      <c r="B664" s="286"/>
      <c r="C664" s="286"/>
      <c r="D664" s="286"/>
      <c r="E664" s="286"/>
      <c r="F664" s="286"/>
      <c r="G664" s="286"/>
      <c r="H664" s="286"/>
      <c r="I664" s="286"/>
      <c r="J664" s="286"/>
      <c r="K664" s="286"/>
      <c r="L664" s="286"/>
      <c r="M664" s="286"/>
    </row>
    <row r="665" spans="2:13" ht="18.5" x14ac:dyDescent="0.45">
      <c r="B665" s="286"/>
      <c r="C665" s="286"/>
      <c r="D665" s="286"/>
      <c r="E665" s="286"/>
      <c r="F665" s="286"/>
      <c r="G665" s="286"/>
      <c r="H665" s="286"/>
      <c r="I665" s="286"/>
      <c r="J665" s="286"/>
      <c r="K665" s="286"/>
      <c r="L665" s="286"/>
      <c r="M665" s="286"/>
    </row>
    <row r="666" spans="2:13" ht="18.5" x14ac:dyDescent="0.45">
      <c r="B666" s="286"/>
      <c r="C666" s="286"/>
      <c r="D666" s="286"/>
      <c r="E666" s="286"/>
      <c r="F666" s="286"/>
      <c r="G666" s="286"/>
      <c r="H666" s="286"/>
      <c r="I666" s="286"/>
      <c r="J666" s="286"/>
      <c r="K666" s="286"/>
      <c r="L666" s="286"/>
      <c r="M666" s="286"/>
    </row>
    <row r="667" spans="2:13" ht="18.5" x14ac:dyDescent="0.45">
      <c r="B667" s="286"/>
      <c r="C667" s="286"/>
      <c r="D667" s="286"/>
      <c r="E667" s="286"/>
      <c r="F667" s="286"/>
      <c r="G667" s="286"/>
      <c r="H667" s="286"/>
      <c r="I667" s="286"/>
      <c r="J667" s="286"/>
      <c r="K667" s="286"/>
      <c r="L667" s="286"/>
      <c r="M667" s="286"/>
    </row>
    <row r="668" spans="2:13" ht="18.5" x14ac:dyDescent="0.45">
      <c r="B668" s="286"/>
      <c r="C668" s="286"/>
      <c r="D668" s="286"/>
      <c r="E668" s="286"/>
      <c r="F668" s="286"/>
      <c r="G668" s="286"/>
      <c r="H668" s="286"/>
      <c r="I668" s="286"/>
      <c r="J668" s="286"/>
      <c r="K668" s="286"/>
      <c r="L668" s="286"/>
      <c r="M668" s="286"/>
    </row>
    <row r="669" spans="2:13" ht="18.5" x14ac:dyDescent="0.45">
      <c r="B669" s="286"/>
      <c r="C669" s="286"/>
      <c r="D669" s="286"/>
      <c r="E669" s="286"/>
      <c r="F669" s="286"/>
      <c r="G669" s="286"/>
      <c r="H669" s="286"/>
      <c r="I669" s="286"/>
      <c r="J669" s="286"/>
      <c r="K669" s="286"/>
      <c r="L669" s="286"/>
      <c r="M669" s="286"/>
    </row>
    <row r="670" spans="2:13" ht="18.5" x14ac:dyDescent="0.45">
      <c r="B670" s="286"/>
      <c r="C670" s="286"/>
      <c r="D670" s="286"/>
      <c r="E670" s="286"/>
      <c r="F670" s="286"/>
      <c r="G670" s="286"/>
      <c r="H670" s="286"/>
      <c r="I670" s="286"/>
      <c r="J670" s="286"/>
      <c r="K670" s="286"/>
      <c r="L670" s="286"/>
      <c r="M670" s="286"/>
    </row>
    <row r="671" spans="2:13" ht="18.5" x14ac:dyDescent="0.45">
      <c r="B671" s="286"/>
      <c r="C671" s="286"/>
      <c r="D671" s="286"/>
      <c r="E671" s="286"/>
      <c r="F671" s="286"/>
      <c r="G671" s="286"/>
      <c r="H671" s="286"/>
      <c r="I671" s="286"/>
      <c r="J671" s="286"/>
      <c r="K671" s="286"/>
      <c r="L671" s="286"/>
      <c r="M671" s="286"/>
    </row>
    <row r="672" spans="2:13" ht="18.5" x14ac:dyDescent="0.45">
      <c r="B672" s="286"/>
      <c r="C672" s="286"/>
      <c r="D672" s="286"/>
      <c r="E672" s="286"/>
      <c r="F672" s="286"/>
      <c r="G672" s="286"/>
      <c r="H672" s="286"/>
      <c r="I672" s="286"/>
      <c r="J672" s="286"/>
      <c r="K672" s="286"/>
      <c r="L672" s="286"/>
      <c r="M672" s="286"/>
    </row>
    <row r="673" spans="2:13" ht="18.5" x14ac:dyDescent="0.45">
      <c r="B673" s="286"/>
      <c r="C673" s="286"/>
      <c r="D673" s="286"/>
      <c r="E673" s="286"/>
      <c r="F673" s="286"/>
      <c r="G673" s="286"/>
      <c r="H673" s="286"/>
      <c r="I673" s="286"/>
      <c r="J673" s="286"/>
      <c r="K673" s="286"/>
      <c r="L673" s="286"/>
      <c r="M673" s="286"/>
    </row>
    <row r="674" spans="2:13" ht="18.5" x14ac:dyDescent="0.45">
      <c r="B674" s="286"/>
      <c r="C674" s="286"/>
      <c r="D674" s="286"/>
      <c r="E674" s="286"/>
      <c r="F674" s="286"/>
      <c r="G674" s="286"/>
      <c r="H674" s="286"/>
      <c r="I674" s="286"/>
      <c r="J674" s="286"/>
      <c r="K674" s="286"/>
      <c r="L674" s="286"/>
      <c r="M674" s="286"/>
    </row>
    <row r="675" spans="2:13" ht="18.5" x14ac:dyDescent="0.45">
      <c r="B675" s="286"/>
      <c r="C675" s="286"/>
      <c r="D675" s="286"/>
      <c r="E675" s="286"/>
      <c r="F675" s="286"/>
      <c r="G675" s="286"/>
      <c r="H675" s="286"/>
      <c r="I675" s="286"/>
      <c r="J675" s="286"/>
      <c r="K675" s="286"/>
      <c r="L675" s="286"/>
      <c r="M675" s="286"/>
    </row>
    <row r="676" spans="2:13" ht="18.5" x14ac:dyDescent="0.45">
      <c r="B676" s="286"/>
      <c r="C676" s="286"/>
      <c r="D676" s="286"/>
      <c r="E676" s="286"/>
      <c r="F676" s="286"/>
      <c r="G676" s="286"/>
      <c r="H676" s="286"/>
      <c r="I676" s="286"/>
      <c r="J676" s="286"/>
      <c r="K676" s="286"/>
      <c r="L676" s="286"/>
      <c r="M676" s="286"/>
    </row>
    <row r="677" spans="2:13" ht="18.5" x14ac:dyDescent="0.45">
      <c r="B677" s="286"/>
      <c r="C677" s="286"/>
      <c r="D677" s="286"/>
      <c r="E677" s="286"/>
      <c r="F677" s="286"/>
      <c r="G677" s="286"/>
      <c r="H677" s="286"/>
      <c r="I677" s="286"/>
      <c r="J677" s="286"/>
      <c r="K677" s="286"/>
      <c r="L677" s="286"/>
      <c r="M677" s="286"/>
    </row>
    <row r="678" spans="2:13" ht="18.5" x14ac:dyDescent="0.45">
      <c r="B678" s="286"/>
      <c r="C678" s="286"/>
      <c r="D678" s="286"/>
      <c r="E678" s="286"/>
      <c r="F678" s="286"/>
      <c r="G678" s="286"/>
      <c r="H678" s="286"/>
      <c r="I678" s="286"/>
      <c r="J678" s="286"/>
      <c r="K678" s="286"/>
      <c r="L678" s="286"/>
      <c r="M678" s="286"/>
    </row>
    <row r="679" spans="2:13" ht="18.5" x14ac:dyDescent="0.45">
      <c r="B679" s="286"/>
      <c r="C679" s="286"/>
      <c r="D679" s="286"/>
      <c r="E679" s="286"/>
      <c r="F679" s="286"/>
      <c r="G679" s="286"/>
      <c r="H679" s="286"/>
      <c r="I679" s="286"/>
      <c r="J679" s="286"/>
      <c r="K679" s="286"/>
      <c r="L679" s="286"/>
      <c r="M679" s="286"/>
    </row>
    <row r="680" spans="2:13" ht="18.5" x14ac:dyDescent="0.45">
      <c r="B680" s="286"/>
      <c r="C680" s="286"/>
      <c r="D680" s="286"/>
      <c r="E680" s="286"/>
      <c r="F680" s="286"/>
      <c r="G680" s="286"/>
      <c r="H680" s="286"/>
      <c r="I680" s="286"/>
      <c r="J680" s="286"/>
      <c r="K680" s="286"/>
      <c r="L680" s="286"/>
      <c r="M680" s="286"/>
    </row>
    <row r="681" spans="2:13" ht="18.5" x14ac:dyDescent="0.45">
      <c r="B681" s="286"/>
      <c r="C681" s="286"/>
      <c r="D681" s="286"/>
      <c r="E681" s="286"/>
      <c r="F681" s="286"/>
      <c r="G681" s="286"/>
      <c r="H681" s="286"/>
      <c r="I681" s="286"/>
      <c r="J681" s="286"/>
      <c r="K681" s="286"/>
      <c r="L681" s="286"/>
      <c r="M681" s="286"/>
    </row>
    <row r="682" spans="2:13" ht="18.5" x14ac:dyDescent="0.45">
      <c r="B682" s="286"/>
      <c r="C682" s="286"/>
      <c r="D682" s="286"/>
      <c r="E682" s="286"/>
      <c r="F682" s="286"/>
      <c r="G682" s="286"/>
      <c r="H682" s="286"/>
      <c r="I682" s="286"/>
      <c r="J682" s="286"/>
      <c r="K682" s="286"/>
      <c r="L682" s="286"/>
      <c r="M682" s="286"/>
    </row>
    <row r="683" spans="2:13" ht="18.5" x14ac:dyDescent="0.45">
      <c r="B683" s="286"/>
      <c r="C683" s="286"/>
      <c r="D683" s="286"/>
      <c r="E683" s="286"/>
      <c r="F683" s="286"/>
      <c r="G683" s="286"/>
      <c r="H683" s="286"/>
      <c r="I683" s="286"/>
      <c r="J683" s="286"/>
      <c r="K683" s="286"/>
      <c r="L683" s="286"/>
      <c r="M683" s="286"/>
    </row>
    <row r="684" spans="2:13" ht="18.5" x14ac:dyDescent="0.45">
      <c r="B684" s="286"/>
      <c r="C684" s="286"/>
      <c r="D684" s="286"/>
      <c r="E684" s="286"/>
      <c r="F684" s="286"/>
      <c r="G684" s="286"/>
      <c r="H684" s="286"/>
      <c r="I684" s="286"/>
      <c r="J684" s="286"/>
      <c r="K684" s="286"/>
      <c r="L684" s="286"/>
      <c r="M684" s="286"/>
    </row>
    <row r="685" spans="2:13" ht="18.5" x14ac:dyDescent="0.45">
      <c r="B685" s="286"/>
      <c r="C685" s="286"/>
      <c r="D685" s="286"/>
      <c r="E685" s="286"/>
      <c r="F685" s="286"/>
      <c r="G685" s="286"/>
      <c r="H685" s="286"/>
      <c r="I685" s="286"/>
      <c r="J685" s="286"/>
      <c r="K685" s="286"/>
      <c r="L685" s="286"/>
      <c r="M685" s="286"/>
    </row>
    <row r="686" spans="2:13" ht="18.5" x14ac:dyDescent="0.45">
      <c r="B686" s="286"/>
      <c r="C686" s="286"/>
      <c r="D686" s="286"/>
      <c r="E686" s="286"/>
      <c r="F686" s="286"/>
      <c r="G686" s="286"/>
      <c r="H686" s="286"/>
      <c r="I686" s="286"/>
      <c r="J686" s="286"/>
      <c r="K686" s="286"/>
      <c r="L686" s="286"/>
      <c r="M686" s="286"/>
    </row>
    <row r="687" spans="2:13" ht="18.5" x14ac:dyDescent="0.45">
      <c r="B687" s="286"/>
      <c r="C687" s="286"/>
      <c r="D687" s="286"/>
      <c r="E687" s="286"/>
      <c r="F687" s="286"/>
      <c r="G687" s="286"/>
      <c r="H687" s="286"/>
      <c r="I687" s="286"/>
      <c r="J687" s="286"/>
      <c r="K687" s="286"/>
      <c r="L687" s="286"/>
      <c r="M687" s="286"/>
    </row>
    <row r="688" spans="2:13" ht="18.5" x14ac:dyDescent="0.45">
      <c r="B688" s="286"/>
      <c r="C688" s="286"/>
      <c r="D688" s="286"/>
      <c r="E688" s="286"/>
      <c r="F688" s="286"/>
      <c r="G688" s="286"/>
      <c r="H688" s="286"/>
      <c r="I688" s="286"/>
      <c r="J688" s="286"/>
      <c r="K688" s="286"/>
      <c r="L688" s="286"/>
      <c r="M688" s="286"/>
    </row>
    <row r="689" spans="2:13" ht="18.5" x14ac:dyDescent="0.45">
      <c r="B689" s="286"/>
      <c r="C689" s="286"/>
      <c r="D689" s="286"/>
      <c r="E689" s="286"/>
      <c r="F689" s="286"/>
      <c r="G689" s="286"/>
      <c r="H689" s="286"/>
      <c r="I689" s="286"/>
      <c r="J689" s="286"/>
      <c r="K689" s="286"/>
      <c r="L689" s="286"/>
      <c r="M689" s="286"/>
    </row>
    <row r="690" spans="2:13" ht="18.5" x14ac:dyDescent="0.45">
      <c r="B690" s="286"/>
      <c r="C690" s="286"/>
      <c r="D690" s="286"/>
      <c r="E690" s="286"/>
      <c r="F690" s="286"/>
      <c r="G690" s="286"/>
      <c r="H690" s="286"/>
      <c r="I690" s="286"/>
      <c r="J690" s="286"/>
      <c r="K690" s="286"/>
      <c r="L690" s="286"/>
      <c r="M690" s="286"/>
    </row>
    <row r="691" spans="2:13" ht="18.5" x14ac:dyDescent="0.45">
      <c r="B691" s="286"/>
      <c r="C691" s="286"/>
      <c r="D691" s="286"/>
      <c r="E691" s="286"/>
      <c r="F691" s="286"/>
      <c r="G691" s="286"/>
      <c r="H691" s="286"/>
      <c r="I691" s="286"/>
      <c r="J691" s="286"/>
      <c r="K691" s="286"/>
      <c r="L691" s="286"/>
      <c r="M691" s="286"/>
    </row>
    <row r="692" spans="2:13" ht="18.5" x14ac:dyDescent="0.45">
      <c r="B692" s="286"/>
      <c r="C692" s="286"/>
      <c r="D692" s="286"/>
      <c r="E692" s="286"/>
      <c r="F692" s="286"/>
      <c r="G692" s="286"/>
      <c r="H692" s="286"/>
      <c r="I692" s="286"/>
      <c r="J692" s="286"/>
      <c r="K692" s="286"/>
      <c r="L692" s="286"/>
      <c r="M692" s="286"/>
    </row>
    <row r="693" spans="2:13" ht="18.5" x14ac:dyDescent="0.45">
      <c r="B693" s="286"/>
      <c r="C693" s="286"/>
      <c r="D693" s="286"/>
      <c r="E693" s="286"/>
      <c r="F693" s="286"/>
      <c r="G693" s="286"/>
      <c r="H693" s="286"/>
      <c r="I693" s="286"/>
      <c r="J693" s="286"/>
      <c r="K693" s="286"/>
      <c r="L693" s="286"/>
      <c r="M693" s="286"/>
    </row>
    <row r="694" spans="2:13" ht="18.5" x14ac:dyDescent="0.45">
      <c r="B694" s="286"/>
      <c r="C694" s="286"/>
      <c r="D694" s="286"/>
      <c r="E694" s="286"/>
      <c r="F694" s="286"/>
      <c r="G694" s="286"/>
      <c r="H694" s="286"/>
      <c r="I694" s="286"/>
      <c r="J694" s="286"/>
      <c r="K694" s="286"/>
      <c r="L694" s="286"/>
      <c r="M694" s="286"/>
    </row>
    <row r="695" spans="2:13" ht="18.5" x14ac:dyDescent="0.45">
      <c r="B695" s="286"/>
      <c r="C695" s="286"/>
      <c r="D695" s="286"/>
      <c r="E695" s="286"/>
      <c r="F695" s="286"/>
      <c r="G695" s="286"/>
      <c r="H695" s="286"/>
      <c r="I695" s="286"/>
      <c r="J695" s="286"/>
      <c r="K695" s="286"/>
      <c r="L695" s="286"/>
      <c r="M695" s="286"/>
    </row>
    <row r="696" spans="2:13" ht="18.5" x14ac:dyDescent="0.45">
      <c r="B696" s="286"/>
      <c r="C696" s="286"/>
      <c r="D696" s="286"/>
      <c r="E696" s="286"/>
      <c r="F696" s="286"/>
      <c r="G696" s="286"/>
      <c r="H696" s="286"/>
      <c r="I696" s="286"/>
      <c r="J696" s="286"/>
      <c r="K696" s="286"/>
      <c r="L696" s="286"/>
      <c r="M696" s="286"/>
    </row>
    <row r="697" spans="2:13" ht="18.5" x14ac:dyDescent="0.45">
      <c r="B697" s="286"/>
      <c r="C697" s="286"/>
      <c r="D697" s="286"/>
      <c r="E697" s="286"/>
      <c r="F697" s="286"/>
      <c r="G697" s="286"/>
      <c r="H697" s="286"/>
      <c r="I697" s="286"/>
      <c r="J697" s="286"/>
      <c r="K697" s="286"/>
      <c r="L697" s="286"/>
      <c r="M697" s="286"/>
    </row>
    <row r="698" spans="2:13" ht="18.5" x14ac:dyDescent="0.45">
      <c r="B698" s="286"/>
      <c r="C698" s="286"/>
      <c r="D698" s="286"/>
      <c r="E698" s="286"/>
      <c r="F698" s="286"/>
      <c r="G698" s="286"/>
      <c r="H698" s="286"/>
      <c r="I698" s="286"/>
      <c r="J698" s="286"/>
      <c r="K698" s="286"/>
      <c r="L698" s="286"/>
      <c r="M698" s="286"/>
    </row>
    <row r="699" spans="2:13" ht="18.5" x14ac:dyDescent="0.45">
      <c r="B699" s="286"/>
      <c r="C699" s="286"/>
      <c r="D699" s="286"/>
      <c r="E699" s="286"/>
      <c r="F699" s="286"/>
      <c r="G699" s="286"/>
      <c r="H699" s="286"/>
      <c r="I699" s="286"/>
      <c r="J699" s="286"/>
      <c r="K699" s="286"/>
      <c r="L699" s="286"/>
      <c r="M699" s="286"/>
    </row>
    <row r="700" spans="2:13" ht="18.5" x14ac:dyDescent="0.45">
      <c r="B700" s="286"/>
      <c r="C700" s="286"/>
      <c r="D700" s="286"/>
      <c r="E700" s="286"/>
      <c r="F700" s="286"/>
      <c r="G700" s="286"/>
      <c r="H700" s="286"/>
      <c r="I700" s="286"/>
      <c r="J700" s="286"/>
      <c r="K700" s="286"/>
      <c r="L700" s="286"/>
      <c r="M700" s="286"/>
    </row>
    <row r="701" spans="2:13" ht="18.5" x14ac:dyDescent="0.45">
      <c r="B701" s="286"/>
      <c r="C701" s="286"/>
      <c r="D701" s="286"/>
      <c r="E701" s="286"/>
      <c r="F701" s="286"/>
      <c r="G701" s="286"/>
      <c r="H701" s="286"/>
      <c r="I701" s="286"/>
      <c r="J701" s="286"/>
      <c r="K701" s="286"/>
      <c r="L701" s="286"/>
      <c r="M701" s="286"/>
    </row>
    <row r="702" spans="2:13" ht="18.5" x14ac:dyDescent="0.45">
      <c r="B702" s="286"/>
      <c r="C702" s="286"/>
      <c r="D702" s="286"/>
      <c r="E702" s="286"/>
      <c r="F702" s="286"/>
      <c r="G702" s="286"/>
      <c r="H702" s="286"/>
      <c r="I702" s="286"/>
      <c r="J702" s="286"/>
      <c r="K702" s="286"/>
      <c r="L702" s="286"/>
      <c r="M702" s="286"/>
    </row>
    <row r="703" spans="2:13" ht="18.5" x14ac:dyDescent="0.45">
      <c r="B703" s="286"/>
      <c r="C703" s="286"/>
      <c r="D703" s="286"/>
      <c r="E703" s="286"/>
      <c r="F703" s="286"/>
      <c r="G703" s="286"/>
      <c r="H703" s="286"/>
      <c r="I703" s="286"/>
      <c r="J703" s="286"/>
      <c r="K703" s="286"/>
      <c r="L703" s="286"/>
      <c r="M703" s="286"/>
    </row>
    <row r="704" spans="2:13" ht="18.5" x14ac:dyDescent="0.45">
      <c r="B704" s="286"/>
      <c r="C704" s="286"/>
      <c r="D704" s="286"/>
      <c r="E704" s="286"/>
      <c r="F704" s="286"/>
      <c r="G704" s="286"/>
      <c r="H704" s="286"/>
      <c r="I704" s="286"/>
      <c r="J704" s="286"/>
      <c r="K704" s="286"/>
      <c r="L704" s="286"/>
      <c r="M704" s="286"/>
    </row>
    <row r="705" spans="2:13" ht="18.5" x14ac:dyDescent="0.45">
      <c r="B705" s="286"/>
      <c r="C705" s="286"/>
      <c r="D705" s="286"/>
      <c r="E705" s="286"/>
      <c r="F705" s="286"/>
      <c r="G705" s="286"/>
      <c r="H705" s="286"/>
      <c r="I705" s="286"/>
      <c r="J705" s="286"/>
      <c r="K705" s="286"/>
      <c r="L705" s="286"/>
      <c r="M705" s="286"/>
    </row>
    <row r="706" spans="2:13" ht="18.5" x14ac:dyDescent="0.45">
      <c r="B706" s="286"/>
      <c r="C706" s="286"/>
      <c r="D706" s="286"/>
      <c r="E706" s="286"/>
      <c r="F706" s="286"/>
      <c r="G706" s="286"/>
      <c r="H706" s="286"/>
      <c r="I706" s="286"/>
      <c r="J706" s="286"/>
      <c r="K706" s="286"/>
      <c r="L706" s="286"/>
      <c r="M706" s="286"/>
    </row>
    <row r="707" spans="2:13" ht="18.5" x14ac:dyDescent="0.45">
      <c r="B707" s="286"/>
      <c r="C707" s="286"/>
      <c r="D707" s="286"/>
      <c r="E707" s="286"/>
      <c r="F707" s="286"/>
      <c r="G707" s="286"/>
      <c r="H707" s="286"/>
      <c r="I707" s="286"/>
      <c r="J707" s="286"/>
      <c r="K707" s="286"/>
      <c r="L707" s="286"/>
      <c r="M707" s="286"/>
    </row>
    <row r="708" spans="2:13" ht="18.5" x14ac:dyDescent="0.45">
      <c r="B708" s="286"/>
      <c r="C708" s="286"/>
      <c r="D708" s="286"/>
      <c r="E708" s="286"/>
      <c r="F708" s="286"/>
      <c r="G708" s="286"/>
      <c r="H708" s="286"/>
      <c r="I708" s="286"/>
      <c r="J708" s="286"/>
      <c r="K708" s="286"/>
      <c r="L708" s="286"/>
      <c r="M708" s="286"/>
    </row>
    <row r="709" spans="2:13" ht="18.5" x14ac:dyDescent="0.45">
      <c r="B709" s="286"/>
      <c r="C709" s="286"/>
      <c r="D709" s="286"/>
      <c r="E709" s="286"/>
      <c r="F709" s="286"/>
      <c r="G709" s="286"/>
      <c r="H709" s="286"/>
      <c r="I709" s="286"/>
      <c r="J709" s="286"/>
      <c r="K709" s="286"/>
      <c r="L709" s="286"/>
      <c r="M709" s="286"/>
    </row>
    <row r="710" spans="2:13" ht="18.5" x14ac:dyDescent="0.45">
      <c r="B710" s="286"/>
      <c r="C710" s="286"/>
      <c r="D710" s="286"/>
      <c r="E710" s="286"/>
      <c r="F710" s="286"/>
      <c r="G710" s="286"/>
      <c r="H710" s="286"/>
      <c r="I710" s="286"/>
      <c r="J710" s="286"/>
      <c r="K710" s="286"/>
      <c r="L710" s="286"/>
      <c r="M710" s="286"/>
    </row>
    <row r="711" spans="2:13" ht="18.5" x14ac:dyDescent="0.45">
      <c r="B711" s="286"/>
      <c r="C711" s="286"/>
      <c r="D711" s="286"/>
      <c r="E711" s="286"/>
      <c r="F711" s="286"/>
      <c r="G711" s="286"/>
      <c r="H711" s="286"/>
      <c r="I711" s="286"/>
      <c r="J711" s="286"/>
      <c r="K711" s="286"/>
      <c r="L711" s="286"/>
      <c r="M711" s="286"/>
    </row>
    <row r="712" spans="2:13" ht="18.5" x14ac:dyDescent="0.45">
      <c r="B712" s="286"/>
      <c r="C712" s="286"/>
      <c r="D712" s="286"/>
      <c r="E712" s="286"/>
      <c r="F712" s="286"/>
      <c r="G712" s="286"/>
      <c r="H712" s="286"/>
      <c r="I712" s="286"/>
      <c r="J712" s="286"/>
      <c r="K712" s="286"/>
      <c r="L712" s="286"/>
      <c r="M712" s="286"/>
    </row>
    <row r="713" spans="2:13" ht="18.5" x14ac:dyDescent="0.45">
      <c r="B713" s="286"/>
      <c r="C713" s="286"/>
      <c r="D713" s="286"/>
      <c r="E713" s="286"/>
      <c r="F713" s="286"/>
      <c r="G713" s="286"/>
      <c r="H713" s="286"/>
      <c r="I713" s="286"/>
      <c r="J713" s="286"/>
      <c r="K713" s="286"/>
      <c r="L713" s="286"/>
      <c r="M713" s="286"/>
    </row>
    <row r="714" spans="2:13" ht="18.5" x14ac:dyDescent="0.45">
      <c r="B714" s="286"/>
      <c r="C714" s="286"/>
      <c r="D714" s="286"/>
      <c r="E714" s="286"/>
      <c r="F714" s="286"/>
      <c r="G714" s="286"/>
      <c r="H714" s="286"/>
      <c r="I714" s="286"/>
      <c r="J714" s="286"/>
      <c r="K714" s="286"/>
      <c r="L714" s="286"/>
      <c r="M714" s="286"/>
    </row>
    <row r="715" spans="2:13" ht="18.5" x14ac:dyDescent="0.45">
      <c r="B715" s="286"/>
      <c r="C715" s="286"/>
      <c r="D715" s="286"/>
      <c r="E715" s="286"/>
      <c r="F715" s="286"/>
      <c r="G715" s="286"/>
      <c r="H715" s="286"/>
      <c r="I715" s="286"/>
      <c r="J715" s="286"/>
      <c r="K715" s="286"/>
      <c r="L715" s="286"/>
      <c r="M715" s="286"/>
    </row>
    <row r="716" spans="2:13" ht="18.5" x14ac:dyDescent="0.45">
      <c r="B716" s="286"/>
      <c r="C716" s="286"/>
      <c r="D716" s="286"/>
      <c r="E716" s="286"/>
      <c r="F716" s="286"/>
      <c r="G716" s="286"/>
      <c r="H716" s="286"/>
      <c r="I716" s="286"/>
      <c r="J716" s="286"/>
      <c r="K716" s="286"/>
      <c r="L716" s="286"/>
      <c r="M716" s="286"/>
    </row>
    <row r="717" spans="2:13" ht="18.5" x14ac:dyDescent="0.45">
      <c r="B717" s="286"/>
      <c r="C717" s="286"/>
      <c r="D717" s="286"/>
      <c r="E717" s="286"/>
      <c r="F717" s="286"/>
      <c r="G717" s="286"/>
      <c r="H717" s="286"/>
      <c r="I717" s="286"/>
      <c r="J717" s="286"/>
      <c r="K717" s="286"/>
      <c r="L717" s="286"/>
      <c r="M717" s="286"/>
    </row>
    <row r="718" spans="2:13" ht="18.5" x14ac:dyDescent="0.45">
      <c r="B718" s="286"/>
      <c r="C718" s="286"/>
      <c r="D718" s="286"/>
      <c r="E718" s="286"/>
      <c r="F718" s="286"/>
      <c r="G718" s="286"/>
      <c r="H718" s="286"/>
      <c r="I718" s="286"/>
      <c r="J718" s="286"/>
      <c r="K718" s="286"/>
      <c r="L718" s="286"/>
      <c r="M718" s="286"/>
    </row>
    <row r="719" spans="2:13" ht="18.5" x14ac:dyDescent="0.45">
      <c r="B719" s="286"/>
      <c r="C719" s="286"/>
      <c r="D719" s="286"/>
      <c r="E719" s="286"/>
      <c r="F719" s="286"/>
      <c r="G719" s="286"/>
      <c r="H719" s="286"/>
      <c r="I719" s="286"/>
      <c r="J719" s="286"/>
      <c r="K719" s="286"/>
      <c r="L719" s="286"/>
      <c r="M719" s="286"/>
    </row>
    <row r="720" spans="2:13" ht="18.5" x14ac:dyDescent="0.45">
      <c r="B720" s="286"/>
      <c r="C720" s="286"/>
      <c r="D720" s="286"/>
      <c r="E720" s="286"/>
      <c r="F720" s="286"/>
      <c r="G720" s="286"/>
      <c r="H720" s="286"/>
      <c r="I720" s="286"/>
      <c r="J720" s="286"/>
      <c r="K720" s="286"/>
      <c r="L720" s="286"/>
      <c r="M720" s="286"/>
    </row>
    <row r="721" spans="2:13" ht="18.5" x14ac:dyDescent="0.45">
      <c r="B721" s="286"/>
      <c r="C721" s="286"/>
      <c r="D721" s="286"/>
      <c r="E721" s="286"/>
      <c r="F721" s="286"/>
      <c r="G721" s="286"/>
      <c r="H721" s="286"/>
      <c r="I721" s="286"/>
      <c r="J721" s="286"/>
      <c r="K721" s="286"/>
      <c r="L721" s="286"/>
      <c r="M721" s="286"/>
    </row>
    <row r="722" spans="2:13" ht="18.5" x14ac:dyDescent="0.45">
      <c r="B722" s="286"/>
      <c r="C722" s="286"/>
      <c r="D722" s="286"/>
      <c r="E722" s="286"/>
      <c r="F722" s="286"/>
      <c r="G722" s="286"/>
      <c r="H722" s="286"/>
      <c r="I722" s="286"/>
      <c r="J722" s="286"/>
      <c r="K722" s="286"/>
      <c r="L722" s="286"/>
      <c r="M722" s="286"/>
    </row>
    <row r="723" spans="2:13" ht="18.5" x14ac:dyDescent="0.45">
      <c r="B723" s="286"/>
      <c r="C723" s="286"/>
      <c r="D723" s="286"/>
      <c r="E723" s="286"/>
      <c r="F723" s="286"/>
      <c r="G723" s="286"/>
      <c r="H723" s="286"/>
      <c r="I723" s="286"/>
      <c r="J723" s="286"/>
      <c r="K723" s="286"/>
      <c r="L723" s="286"/>
      <c r="M723" s="286"/>
    </row>
    <row r="724" spans="2:13" ht="18.5" x14ac:dyDescent="0.45">
      <c r="B724" s="286"/>
      <c r="C724" s="286"/>
      <c r="D724" s="286"/>
      <c r="E724" s="286"/>
      <c r="F724" s="286"/>
      <c r="G724" s="286"/>
      <c r="H724" s="286"/>
      <c r="I724" s="286"/>
      <c r="J724" s="286"/>
      <c r="K724" s="286"/>
      <c r="L724" s="286"/>
      <c r="M724" s="286"/>
    </row>
    <row r="725" spans="2:13" ht="18.5" x14ac:dyDescent="0.45">
      <c r="B725" s="286"/>
      <c r="C725" s="286"/>
      <c r="D725" s="286"/>
      <c r="E725" s="286"/>
      <c r="F725" s="286"/>
      <c r="G725" s="286"/>
      <c r="H725" s="286"/>
      <c r="I725" s="286"/>
      <c r="J725" s="286"/>
      <c r="K725" s="286"/>
      <c r="L725" s="286"/>
      <c r="M725" s="286"/>
    </row>
    <row r="726" spans="2:13" ht="18.5" x14ac:dyDescent="0.45">
      <c r="B726" s="286"/>
      <c r="C726" s="286"/>
      <c r="D726" s="286"/>
      <c r="E726" s="286"/>
      <c r="F726" s="286"/>
      <c r="G726" s="286"/>
      <c r="H726" s="286"/>
      <c r="I726" s="286"/>
      <c r="J726" s="286"/>
      <c r="K726" s="286"/>
      <c r="L726" s="286"/>
      <c r="M726" s="286"/>
    </row>
    <row r="727" spans="2:13" ht="18.5" x14ac:dyDescent="0.45">
      <c r="B727" s="286"/>
      <c r="C727" s="286"/>
      <c r="D727" s="286"/>
      <c r="E727" s="286"/>
      <c r="F727" s="286"/>
      <c r="G727" s="286"/>
      <c r="H727" s="286"/>
      <c r="I727" s="286"/>
      <c r="J727" s="286"/>
      <c r="K727" s="286"/>
      <c r="L727" s="286"/>
      <c r="M727" s="286"/>
    </row>
    <row r="728" spans="2:13" ht="18.5" x14ac:dyDescent="0.45">
      <c r="B728" s="286"/>
      <c r="C728" s="286"/>
      <c r="D728" s="286"/>
      <c r="E728" s="286"/>
      <c r="F728" s="286"/>
      <c r="G728" s="286"/>
      <c r="H728" s="286"/>
      <c r="I728" s="286"/>
      <c r="J728" s="286"/>
      <c r="K728" s="286"/>
      <c r="L728" s="286"/>
      <c r="M728" s="286"/>
    </row>
    <row r="729" spans="2:13" ht="18.5" x14ac:dyDescent="0.45">
      <c r="B729" s="286"/>
      <c r="C729" s="286"/>
      <c r="D729" s="286"/>
      <c r="E729" s="286"/>
      <c r="F729" s="286"/>
      <c r="G729" s="286"/>
      <c r="H729" s="286"/>
      <c r="I729" s="286"/>
      <c r="J729" s="286"/>
      <c r="K729" s="286"/>
      <c r="L729" s="286"/>
      <c r="M729" s="286"/>
    </row>
    <row r="730" spans="2:13" ht="18.5" x14ac:dyDescent="0.45">
      <c r="B730" s="286"/>
      <c r="C730" s="286"/>
      <c r="D730" s="286"/>
      <c r="E730" s="286"/>
      <c r="F730" s="286"/>
      <c r="G730" s="286"/>
      <c r="H730" s="286"/>
      <c r="I730" s="286"/>
      <c r="J730" s="286"/>
      <c r="K730" s="286"/>
      <c r="L730" s="286"/>
      <c r="M730" s="286"/>
    </row>
    <row r="731" spans="2:13" ht="18.5" x14ac:dyDescent="0.45">
      <c r="B731" s="286"/>
      <c r="C731" s="286"/>
      <c r="D731" s="286"/>
      <c r="E731" s="286"/>
      <c r="F731" s="286"/>
      <c r="G731" s="286"/>
      <c r="H731" s="286"/>
      <c r="I731" s="286"/>
      <c r="J731" s="286"/>
      <c r="K731" s="286"/>
      <c r="L731" s="286"/>
      <c r="M731" s="286"/>
    </row>
    <row r="732" spans="2:13" ht="18.5" x14ac:dyDescent="0.45">
      <c r="B732" s="286"/>
      <c r="C732" s="286"/>
      <c r="D732" s="286"/>
      <c r="E732" s="286"/>
      <c r="F732" s="286"/>
      <c r="G732" s="286"/>
      <c r="H732" s="286"/>
      <c r="I732" s="286"/>
      <c r="J732" s="286"/>
      <c r="K732" s="286"/>
      <c r="L732" s="286"/>
      <c r="M732" s="286"/>
    </row>
    <row r="733" spans="2:13" ht="18.5" x14ac:dyDescent="0.45">
      <c r="B733" s="286"/>
      <c r="C733" s="286"/>
      <c r="D733" s="286"/>
      <c r="E733" s="286"/>
      <c r="F733" s="286"/>
      <c r="G733" s="286"/>
      <c r="H733" s="286"/>
      <c r="I733" s="286"/>
      <c r="J733" s="286"/>
      <c r="K733" s="286"/>
      <c r="L733" s="286"/>
      <c r="M733" s="286"/>
    </row>
    <row r="734" spans="2:13" ht="18.5" x14ac:dyDescent="0.45">
      <c r="B734" s="286"/>
      <c r="C734" s="286"/>
      <c r="D734" s="286"/>
      <c r="E734" s="286"/>
      <c r="F734" s="286"/>
      <c r="G734" s="286"/>
      <c r="H734" s="286"/>
      <c r="I734" s="286"/>
      <c r="J734" s="286"/>
      <c r="K734" s="286"/>
      <c r="L734" s="286"/>
      <c r="M734" s="286"/>
    </row>
    <row r="735" spans="2:13" ht="18.5" x14ac:dyDescent="0.45">
      <c r="B735" s="286"/>
      <c r="C735" s="286"/>
      <c r="D735" s="286"/>
      <c r="E735" s="286"/>
      <c r="F735" s="286"/>
      <c r="G735" s="286"/>
      <c r="H735" s="286"/>
      <c r="I735" s="286"/>
      <c r="J735" s="286"/>
      <c r="K735" s="286"/>
      <c r="L735" s="286"/>
      <c r="M735" s="286"/>
    </row>
    <row r="736" spans="2:13" ht="18.5" x14ac:dyDescent="0.45">
      <c r="B736" s="286"/>
      <c r="C736" s="286"/>
      <c r="D736" s="286"/>
      <c r="E736" s="286"/>
      <c r="F736" s="286"/>
      <c r="G736" s="286"/>
      <c r="H736" s="286"/>
      <c r="I736" s="286"/>
      <c r="J736" s="286"/>
      <c r="K736" s="286"/>
      <c r="L736" s="286"/>
      <c r="M736" s="286"/>
    </row>
    <row r="737" spans="2:13" ht="18.5" x14ac:dyDescent="0.45">
      <c r="B737" s="286"/>
      <c r="C737" s="286"/>
      <c r="D737" s="286"/>
      <c r="E737" s="286"/>
      <c r="F737" s="286"/>
      <c r="G737" s="286"/>
      <c r="H737" s="286"/>
      <c r="I737" s="286"/>
      <c r="J737" s="286"/>
      <c r="K737" s="286"/>
      <c r="L737" s="286"/>
      <c r="M737" s="286"/>
    </row>
    <row r="738" spans="2:13" ht="18.5" x14ac:dyDescent="0.45">
      <c r="B738" s="286"/>
      <c r="C738" s="286"/>
      <c r="D738" s="286"/>
      <c r="E738" s="286"/>
      <c r="F738" s="286"/>
      <c r="G738" s="286"/>
      <c r="H738" s="286"/>
      <c r="I738" s="286"/>
      <c r="J738" s="286"/>
      <c r="K738" s="286"/>
      <c r="L738" s="286"/>
      <c r="M738" s="286"/>
    </row>
    <row r="739" spans="2:13" ht="18.5" x14ac:dyDescent="0.45">
      <c r="B739" s="286"/>
      <c r="C739" s="286"/>
      <c r="D739" s="286"/>
      <c r="E739" s="286"/>
      <c r="F739" s="286"/>
      <c r="G739" s="286"/>
      <c r="H739" s="286"/>
      <c r="I739" s="286"/>
      <c r="J739" s="286"/>
      <c r="K739" s="286"/>
      <c r="L739" s="286"/>
      <c r="M739" s="286"/>
    </row>
    <row r="740" spans="2:13" ht="18.5" x14ac:dyDescent="0.45">
      <c r="B740" s="286"/>
      <c r="C740" s="286"/>
      <c r="D740" s="286"/>
      <c r="E740" s="286"/>
      <c r="F740" s="286"/>
      <c r="G740" s="286"/>
      <c r="H740" s="286"/>
      <c r="I740" s="286"/>
      <c r="J740" s="286"/>
      <c r="K740" s="286"/>
      <c r="L740" s="286"/>
      <c r="M740" s="286"/>
    </row>
    <row r="741" spans="2:13" ht="18.5" x14ac:dyDescent="0.45">
      <c r="B741" s="286"/>
      <c r="C741" s="286"/>
      <c r="D741" s="286"/>
      <c r="E741" s="286"/>
      <c r="F741" s="286"/>
      <c r="G741" s="286"/>
      <c r="H741" s="286"/>
      <c r="I741" s="286"/>
      <c r="J741" s="286"/>
      <c r="K741" s="286"/>
      <c r="L741" s="286"/>
      <c r="M741" s="286"/>
    </row>
    <row r="742" spans="2:13" ht="18.5" x14ac:dyDescent="0.45">
      <c r="B742" s="286"/>
      <c r="C742" s="286"/>
      <c r="D742" s="286"/>
      <c r="E742" s="286"/>
      <c r="F742" s="286"/>
      <c r="G742" s="286"/>
      <c r="H742" s="286"/>
      <c r="I742" s="286"/>
      <c r="J742" s="286"/>
      <c r="K742" s="286"/>
      <c r="L742" s="286"/>
      <c r="M742" s="286"/>
    </row>
    <row r="743" spans="2:13" ht="18.5" x14ac:dyDescent="0.45">
      <c r="B743" s="286"/>
      <c r="C743" s="286"/>
      <c r="D743" s="286"/>
      <c r="E743" s="286"/>
      <c r="F743" s="286"/>
      <c r="G743" s="286"/>
      <c r="H743" s="286"/>
      <c r="I743" s="286"/>
      <c r="J743" s="286"/>
      <c r="K743" s="286"/>
      <c r="L743" s="286"/>
      <c r="M743" s="286"/>
    </row>
    <row r="744" spans="2:13" ht="18.5" x14ac:dyDescent="0.45">
      <c r="B744" s="286"/>
      <c r="C744" s="286"/>
      <c r="D744" s="286"/>
      <c r="E744" s="286"/>
      <c r="F744" s="286"/>
      <c r="G744" s="286"/>
      <c r="H744" s="286"/>
      <c r="I744" s="286"/>
      <c r="J744" s="286"/>
      <c r="K744" s="286"/>
      <c r="L744" s="286"/>
      <c r="M744" s="286"/>
    </row>
    <row r="745" spans="2:13" ht="18.5" x14ac:dyDescent="0.45">
      <c r="B745" s="286"/>
      <c r="C745" s="286"/>
      <c r="D745" s="286"/>
      <c r="E745" s="286"/>
      <c r="F745" s="286"/>
      <c r="G745" s="286"/>
      <c r="H745" s="286"/>
      <c r="I745" s="286"/>
      <c r="J745" s="286"/>
      <c r="K745" s="286"/>
      <c r="L745" s="286"/>
      <c r="M745" s="286"/>
    </row>
    <row r="746" spans="2:13" ht="18.5" x14ac:dyDescent="0.45">
      <c r="B746" s="286"/>
      <c r="C746" s="286"/>
      <c r="D746" s="286"/>
      <c r="E746" s="286"/>
      <c r="F746" s="286"/>
      <c r="G746" s="286"/>
      <c r="H746" s="286"/>
      <c r="I746" s="286"/>
      <c r="J746" s="286"/>
      <c r="K746" s="286"/>
      <c r="L746" s="286"/>
      <c r="M746" s="286"/>
    </row>
    <row r="747" spans="2:13" ht="18.5" x14ac:dyDescent="0.45">
      <c r="B747" s="286"/>
      <c r="C747" s="286"/>
      <c r="D747" s="286"/>
      <c r="E747" s="286"/>
      <c r="F747" s="286"/>
      <c r="G747" s="286"/>
      <c r="H747" s="286"/>
      <c r="I747" s="286"/>
      <c r="J747" s="286"/>
      <c r="K747" s="286"/>
      <c r="L747" s="286"/>
      <c r="M747" s="286"/>
    </row>
    <row r="748" spans="2:13" ht="18.5" x14ac:dyDescent="0.45">
      <c r="B748" s="286"/>
      <c r="C748" s="286"/>
      <c r="D748" s="286"/>
      <c r="E748" s="286"/>
      <c r="F748" s="286"/>
      <c r="G748" s="286"/>
      <c r="H748" s="286"/>
      <c r="I748" s="286"/>
      <c r="J748" s="286"/>
      <c r="K748" s="286"/>
      <c r="L748" s="286"/>
      <c r="M748" s="286"/>
    </row>
    <row r="749" spans="2:13" ht="18.5" x14ac:dyDescent="0.45">
      <c r="B749" s="286"/>
      <c r="C749" s="286"/>
      <c r="D749" s="286"/>
      <c r="E749" s="286"/>
      <c r="F749" s="286"/>
      <c r="G749" s="286"/>
      <c r="H749" s="286"/>
      <c r="I749" s="286"/>
      <c r="J749" s="286"/>
      <c r="K749" s="286"/>
      <c r="L749" s="286"/>
      <c r="M749" s="286"/>
    </row>
    <row r="750" spans="2:13" ht="18.5" x14ac:dyDescent="0.45">
      <c r="B750" s="286"/>
      <c r="C750" s="286"/>
      <c r="D750" s="286"/>
      <c r="E750" s="286"/>
      <c r="F750" s="286"/>
      <c r="G750" s="286"/>
      <c r="H750" s="286"/>
      <c r="I750" s="286"/>
      <c r="J750" s="286"/>
      <c r="K750" s="286"/>
      <c r="L750" s="286"/>
      <c r="M750" s="286"/>
    </row>
    <row r="751" spans="2:13" ht="18.5" x14ac:dyDescent="0.45">
      <c r="B751" s="286"/>
      <c r="C751" s="286"/>
      <c r="D751" s="286"/>
      <c r="E751" s="286"/>
      <c r="F751" s="286"/>
      <c r="G751" s="286"/>
      <c r="H751" s="286"/>
      <c r="I751" s="286"/>
      <c r="J751" s="286"/>
      <c r="K751" s="286"/>
      <c r="L751" s="286"/>
      <c r="M751" s="286"/>
    </row>
    <row r="752" spans="2:13" ht="18.5" x14ac:dyDescent="0.45">
      <c r="B752" s="286"/>
      <c r="C752" s="286"/>
      <c r="D752" s="286"/>
      <c r="E752" s="286"/>
      <c r="F752" s="286"/>
      <c r="G752" s="286"/>
      <c r="H752" s="286"/>
      <c r="I752" s="286"/>
      <c r="J752" s="286"/>
      <c r="K752" s="286"/>
      <c r="L752" s="286"/>
      <c r="M752" s="286"/>
    </row>
    <row r="753" spans="2:13" ht="18.5" x14ac:dyDescent="0.45">
      <c r="B753" s="286"/>
      <c r="C753" s="286"/>
      <c r="D753" s="286"/>
      <c r="E753" s="286"/>
      <c r="F753" s="286"/>
      <c r="G753" s="286"/>
      <c r="H753" s="286"/>
      <c r="I753" s="286"/>
      <c r="J753" s="286"/>
      <c r="K753" s="286"/>
      <c r="L753" s="286"/>
      <c r="M753" s="286"/>
    </row>
    <row r="754" spans="2:13" ht="18.5" x14ac:dyDescent="0.45">
      <c r="B754" s="286"/>
      <c r="C754" s="286"/>
      <c r="D754" s="286"/>
      <c r="E754" s="286"/>
      <c r="F754" s="286"/>
      <c r="G754" s="286"/>
      <c r="H754" s="286"/>
      <c r="I754" s="286"/>
      <c r="J754" s="286"/>
      <c r="K754" s="286"/>
      <c r="L754" s="286"/>
      <c r="M754" s="286"/>
    </row>
    <row r="755" spans="2:13" ht="18.5" x14ac:dyDescent="0.45">
      <c r="B755" s="286"/>
      <c r="C755" s="286"/>
      <c r="D755" s="286"/>
      <c r="E755" s="286"/>
      <c r="F755" s="286"/>
      <c r="G755" s="286"/>
      <c r="H755" s="286"/>
      <c r="I755" s="286"/>
      <c r="J755" s="286"/>
      <c r="K755" s="286"/>
      <c r="L755" s="286"/>
      <c r="M755" s="286"/>
    </row>
    <row r="756" spans="2:13" ht="18.5" x14ac:dyDescent="0.45">
      <c r="B756" s="286"/>
      <c r="C756" s="286"/>
      <c r="D756" s="286"/>
      <c r="E756" s="286"/>
      <c r="F756" s="286"/>
      <c r="G756" s="286"/>
      <c r="H756" s="286"/>
      <c r="I756" s="286"/>
      <c r="J756" s="286"/>
      <c r="K756" s="286"/>
      <c r="L756" s="286"/>
      <c r="M756" s="286"/>
    </row>
    <row r="757" spans="2:13" ht="18.5" x14ac:dyDescent="0.45">
      <c r="B757" s="286"/>
      <c r="C757" s="286"/>
      <c r="D757" s="286"/>
      <c r="E757" s="286"/>
      <c r="F757" s="286"/>
      <c r="G757" s="286"/>
      <c r="H757" s="286"/>
      <c r="I757" s="286"/>
      <c r="J757" s="286"/>
      <c r="K757" s="286"/>
      <c r="L757" s="286"/>
      <c r="M757" s="286"/>
    </row>
    <row r="758" spans="2:13" ht="18.5" x14ac:dyDescent="0.45">
      <c r="B758" s="286"/>
      <c r="C758" s="286"/>
      <c r="D758" s="286"/>
      <c r="E758" s="286"/>
      <c r="F758" s="286"/>
      <c r="G758" s="286"/>
      <c r="H758" s="286"/>
      <c r="I758" s="286"/>
      <c r="J758" s="286"/>
      <c r="K758" s="286"/>
      <c r="L758" s="286"/>
      <c r="M758" s="286"/>
    </row>
    <row r="759" spans="2:13" ht="18.5" x14ac:dyDescent="0.45">
      <c r="B759" s="286"/>
      <c r="C759" s="286"/>
      <c r="D759" s="286"/>
      <c r="E759" s="286"/>
      <c r="F759" s="286"/>
      <c r="G759" s="286"/>
      <c r="H759" s="286"/>
      <c r="I759" s="286"/>
      <c r="J759" s="286"/>
      <c r="K759" s="286"/>
      <c r="L759" s="286"/>
      <c r="M759" s="286"/>
    </row>
    <row r="760" spans="2:13" ht="18.5" x14ac:dyDescent="0.45">
      <c r="B760" s="286"/>
      <c r="C760" s="286"/>
      <c r="D760" s="286"/>
      <c r="E760" s="286"/>
      <c r="F760" s="286"/>
      <c r="G760" s="286"/>
      <c r="H760" s="286"/>
      <c r="I760" s="286"/>
      <c r="J760" s="286"/>
      <c r="K760" s="286"/>
      <c r="L760" s="286"/>
      <c r="M760" s="286"/>
    </row>
    <row r="761" spans="2:13" ht="18.5" x14ac:dyDescent="0.45">
      <c r="B761" s="286"/>
      <c r="C761" s="286"/>
      <c r="D761" s="286"/>
      <c r="E761" s="286"/>
      <c r="F761" s="286"/>
      <c r="G761" s="286"/>
      <c r="H761" s="286"/>
      <c r="I761" s="286"/>
      <c r="J761" s="286"/>
      <c r="K761" s="286"/>
      <c r="L761" s="286"/>
      <c r="M761" s="286"/>
    </row>
    <row r="762" spans="2:13" ht="18.5" x14ac:dyDescent="0.45">
      <c r="B762" s="286"/>
      <c r="C762" s="286"/>
      <c r="D762" s="286"/>
      <c r="E762" s="286"/>
      <c r="F762" s="286"/>
      <c r="G762" s="286"/>
      <c r="H762" s="286"/>
      <c r="I762" s="286"/>
      <c r="J762" s="286"/>
      <c r="K762" s="286"/>
      <c r="L762" s="286"/>
      <c r="M762" s="286"/>
    </row>
    <row r="763" spans="2:13" ht="18.5" x14ac:dyDescent="0.45">
      <c r="B763" s="286"/>
      <c r="C763" s="286"/>
      <c r="D763" s="286"/>
      <c r="E763" s="286"/>
      <c r="F763" s="286"/>
      <c r="G763" s="286"/>
      <c r="H763" s="286"/>
      <c r="I763" s="286"/>
      <c r="J763" s="286"/>
      <c r="K763" s="286"/>
      <c r="L763" s="286"/>
      <c r="M763" s="286"/>
    </row>
    <row r="764" spans="2:13" ht="18.5" x14ac:dyDescent="0.45">
      <c r="B764" s="286"/>
      <c r="C764" s="286"/>
      <c r="D764" s="286"/>
      <c r="E764" s="286"/>
      <c r="F764" s="286"/>
      <c r="G764" s="286"/>
      <c r="H764" s="286"/>
      <c r="I764" s="286"/>
      <c r="J764" s="286"/>
      <c r="K764" s="286"/>
      <c r="L764" s="286"/>
      <c r="M764" s="286"/>
    </row>
    <row r="765" spans="2:13" ht="18.5" x14ac:dyDescent="0.45">
      <c r="B765" s="286"/>
      <c r="C765" s="286"/>
      <c r="D765" s="286"/>
      <c r="E765" s="286"/>
      <c r="F765" s="286"/>
      <c r="G765" s="286"/>
      <c r="H765" s="286"/>
      <c r="I765" s="286"/>
      <c r="J765" s="286"/>
      <c r="K765" s="286"/>
      <c r="L765" s="286"/>
      <c r="M765" s="286"/>
    </row>
    <row r="766" spans="2:13" ht="18.5" x14ac:dyDescent="0.45">
      <c r="B766" s="286"/>
      <c r="C766" s="286"/>
      <c r="D766" s="286"/>
      <c r="E766" s="286"/>
      <c r="F766" s="286"/>
      <c r="G766" s="286"/>
      <c r="H766" s="286"/>
      <c r="I766" s="286"/>
      <c r="J766" s="286"/>
      <c r="K766" s="286"/>
      <c r="L766" s="286"/>
      <c r="M766" s="286"/>
    </row>
    <row r="767" spans="2:13" ht="18.5" x14ac:dyDescent="0.45">
      <c r="B767" s="286"/>
      <c r="C767" s="286"/>
      <c r="D767" s="286"/>
      <c r="E767" s="286"/>
      <c r="F767" s="286"/>
      <c r="G767" s="286"/>
      <c r="H767" s="286"/>
      <c r="I767" s="286"/>
      <c r="J767" s="286"/>
      <c r="K767" s="286"/>
      <c r="L767" s="286"/>
      <c r="M767" s="286"/>
    </row>
    <row r="768" spans="2:13" ht="18.5" x14ac:dyDescent="0.45">
      <c r="B768" s="286"/>
      <c r="C768" s="286"/>
      <c r="D768" s="286"/>
      <c r="E768" s="286"/>
      <c r="F768" s="286"/>
      <c r="G768" s="286"/>
      <c r="H768" s="286"/>
      <c r="I768" s="286"/>
      <c r="J768" s="286"/>
      <c r="K768" s="286"/>
      <c r="L768" s="286"/>
      <c r="M768" s="286"/>
    </row>
    <row r="769" spans="2:13" ht="18.5" x14ac:dyDescent="0.45">
      <c r="B769" s="286"/>
      <c r="C769" s="286"/>
      <c r="D769" s="286"/>
      <c r="E769" s="286"/>
      <c r="F769" s="286"/>
      <c r="G769" s="286"/>
      <c r="H769" s="286"/>
      <c r="I769" s="286"/>
      <c r="J769" s="286"/>
      <c r="K769" s="286"/>
      <c r="L769" s="286"/>
      <c r="M769" s="286"/>
    </row>
    <row r="770" spans="2:13" ht="18.5" x14ac:dyDescent="0.45">
      <c r="B770" s="286"/>
      <c r="C770" s="286"/>
      <c r="D770" s="286"/>
      <c r="E770" s="286"/>
      <c r="F770" s="286"/>
      <c r="G770" s="286"/>
      <c r="H770" s="286"/>
      <c r="I770" s="286"/>
      <c r="J770" s="286"/>
      <c r="K770" s="286"/>
      <c r="L770" s="286"/>
      <c r="M770" s="286"/>
    </row>
    <row r="771" spans="2:13" ht="18.5" x14ac:dyDescent="0.45">
      <c r="B771" s="286"/>
      <c r="C771" s="286"/>
      <c r="D771" s="286"/>
      <c r="E771" s="286"/>
      <c r="F771" s="286"/>
      <c r="G771" s="286"/>
      <c r="H771" s="286"/>
      <c r="I771" s="286"/>
      <c r="J771" s="286"/>
      <c r="K771" s="286"/>
      <c r="L771" s="286"/>
      <c r="M771" s="286"/>
    </row>
    <row r="772" spans="2:13" ht="18.5" x14ac:dyDescent="0.45">
      <c r="B772" s="286"/>
      <c r="C772" s="286"/>
      <c r="D772" s="286"/>
      <c r="E772" s="286"/>
      <c r="F772" s="286"/>
      <c r="G772" s="286"/>
      <c r="H772" s="286"/>
      <c r="I772" s="286"/>
      <c r="J772" s="286"/>
      <c r="K772" s="286"/>
      <c r="L772" s="286"/>
      <c r="M772" s="286"/>
    </row>
    <row r="773" spans="2:13" ht="18.5" x14ac:dyDescent="0.45">
      <c r="B773" s="286"/>
      <c r="C773" s="286"/>
      <c r="D773" s="286"/>
      <c r="E773" s="286"/>
      <c r="F773" s="286"/>
      <c r="G773" s="286"/>
      <c r="H773" s="286"/>
      <c r="I773" s="286"/>
      <c r="J773" s="286"/>
      <c r="K773" s="286"/>
      <c r="L773" s="286"/>
      <c r="M773" s="286"/>
    </row>
    <row r="774" spans="2:13" ht="18.5" x14ac:dyDescent="0.45">
      <c r="B774" s="286"/>
      <c r="C774" s="286"/>
      <c r="D774" s="286"/>
      <c r="E774" s="286"/>
      <c r="F774" s="286"/>
      <c r="G774" s="286"/>
      <c r="H774" s="286"/>
      <c r="I774" s="286"/>
      <c r="J774" s="286"/>
      <c r="K774" s="286"/>
      <c r="L774" s="286"/>
      <c r="M774" s="286"/>
    </row>
    <row r="775" spans="2:13" ht="18.5" x14ac:dyDescent="0.45">
      <c r="B775" s="286"/>
      <c r="C775" s="286"/>
      <c r="D775" s="286"/>
      <c r="E775" s="286"/>
      <c r="F775" s="286"/>
      <c r="G775" s="286"/>
      <c r="H775" s="286"/>
      <c r="I775" s="286"/>
      <c r="J775" s="286"/>
      <c r="K775" s="286"/>
      <c r="L775" s="286"/>
      <c r="M775" s="286"/>
    </row>
    <row r="776" spans="2:13" ht="18.5" x14ac:dyDescent="0.45">
      <c r="B776" s="286"/>
      <c r="C776" s="286"/>
      <c r="D776" s="286"/>
      <c r="E776" s="286"/>
      <c r="F776" s="286"/>
      <c r="G776" s="286"/>
      <c r="H776" s="286"/>
      <c r="I776" s="286"/>
      <c r="J776" s="286"/>
      <c r="K776" s="286"/>
      <c r="L776" s="286"/>
      <c r="M776" s="286"/>
    </row>
    <row r="777" spans="2:13" ht="18.5" x14ac:dyDescent="0.45">
      <c r="B777" s="286"/>
      <c r="C777" s="286"/>
      <c r="D777" s="286"/>
      <c r="E777" s="286"/>
      <c r="F777" s="286"/>
      <c r="G777" s="286"/>
      <c r="H777" s="286"/>
      <c r="I777" s="286"/>
      <c r="J777" s="286"/>
      <c r="K777" s="286"/>
      <c r="L777" s="286"/>
      <c r="M777" s="286"/>
    </row>
    <row r="778" spans="2:13" ht="18.5" x14ac:dyDescent="0.45">
      <c r="B778" s="286"/>
      <c r="C778" s="286"/>
      <c r="D778" s="286"/>
      <c r="E778" s="286"/>
      <c r="F778" s="286"/>
      <c r="G778" s="286"/>
      <c r="H778" s="286"/>
      <c r="I778" s="286"/>
      <c r="J778" s="286"/>
      <c r="K778" s="286"/>
      <c r="L778" s="286"/>
      <c r="M778" s="286"/>
    </row>
    <row r="779" spans="2:13" ht="18.5" x14ac:dyDescent="0.45">
      <c r="B779" s="286"/>
      <c r="C779" s="286"/>
      <c r="D779" s="286"/>
      <c r="E779" s="286"/>
      <c r="F779" s="286"/>
      <c r="G779" s="286"/>
      <c r="H779" s="286"/>
      <c r="I779" s="286"/>
      <c r="J779" s="286"/>
      <c r="K779" s="286"/>
      <c r="L779" s="286"/>
      <c r="M779" s="286"/>
    </row>
    <row r="780" spans="2:13" ht="18.5" x14ac:dyDescent="0.45">
      <c r="B780" s="286"/>
      <c r="C780" s="286"/>
      <c r="D780" s="286"/>
      <c r="E780" s="286"/>
      <c r="F780" s="286"/>
      <c r="G780" s="286"/>
      <c r="H780" s="286"/>
      <c r="I780" s="286"/>
      <c r="J780" s="286"/>
      <c r="K780" s="286"/>
      <c r="L780" s="286"/>
      <c r="M780" s="286"/>
    </row>
    <row r="781" spans="2:13" ht="18.5" x14ac:dyDescent="0.45">
      <c r="B781" s="286"/>
      <c r="C781" s="286"/>
      <c r="D781" s="286"/>
      <c r="E781" s="286"/>
      <c r="F781" s="286"/>
      <c r="G781" s="286"/>
      <c r="H781" s="286"/>
      <c r="I781" s="286"/>
      <c r="J781" s="286"/>
      <c r="K781" s="286"/>
      <c r="L781" s="286"/>
      <c r="M781" s="286"/>
    </row>
    <row r="782" spans="2:13" ht="18.5" x14ac:dyDescent="0.45">
      <c r="B782" s="286"/>
      <c r="C782" s="286"/>
      <c r="D782" s="286"/>
      <c r="E782" s="286"/>
      <c r="F782" s="286"/>
      <c r="G782" s="286"/>
      <c r="H782" s="286"/>
      <c r="I782" s="286"/>
      <c r="J782" s="286"/>
      <c r="K782" s="286"/>
      <c r="L782" s="286"/>
      <c r="M782" s="286"/>
    </row>
    <row r="783" spans="2:13" ht="18.5" x14ac:dyDescent="0.45">
      <c r="B783" s="286"/>
      <c r="C783" s="286"/>
      <c r="D783" s="286"/>
      <c r="E783" s="286"/>
      <c r="F783" s="286"/>
      <c r="G783" s="286"/>
      <c r="H783" s="286"/>
      <c r="I783" s="286"/>
      <c r="J783" s="286"/>
      <c r="K783" s="286"/>
      <c r="L783" s="286"/>
      <c r="M783" s="286"/>
    </row>
    <row r="784" spans="2:13" ht="18.5" x14ac:dyDescent="0.45">
      <c r="B784" s="286"/>
      <c r="C784" s="286"/>
      <c r="D784" s="286"/>
      <c r="E784" s="286"/>
      <c r="F784" s="286"/>
      <c r="G784" s="286"/>
      <c r="H784" s="286"/>
      <c r="I784" s="286"/>
      <c r="J784" s="286"/>
      <c r="K784" s="286"/>
      <c r="L784" s="286"/>
      <c r="M784" s="286"/>
    </row>
    <row r="785" spans="2:13" ht="18.5" x14ac:dyDescent="0.45">
      <c r="B785" s="286"/>
      <c r="C785" s="286"/>
      <c r="D785" s="286"/>
      <c r="E785" s="286"/>
      <c r="F785" s="286"/>
      <c r="G785" s="286"/>
      <c r="H785" s="286"/>
      <c r="I785" s="286"/>
      <c r="J785" s="286"/>
      <c r="K785" s="286"/>
      <c r="L785" s="286"/>
      <c r="M785" s="286"/>
    </row>
    <row r="786" spans="2:13" ht="18.5" x14ac:dyDescent="0.45">
      <c r="B786" s="286"/>
      <c r="C786" s="286"/>
      <c r="D786" s="286"/>
      <c r="E786" s="286"/>
      <c r="F786" s="286"/>
      <c r="G786" s="286"/>
      <c r="H786" s="286"/>
      <c r="I786" s="286"/>
      <c r="J786" s="286"/>
      <c r="K786" s="286"/>
      <c r="L786" s="286"/>
      <c r="M786" s="286"/>
    </row>
    <row r="787" spans="2:13" ht="18.5" x14ac:dyDescent="0.45">
      <c r="B787" s="286"/>
      <c r="C787" s="286"/>
      <c r="D787" s="286"/>
      <c r="E787" s="286"/>
      <c r="F787" s="286"/>
      <c r="G787" s="286"/>
      <c r="H787" s="286"/>
      <c r="I787" s="286"/>
      <c r="J787" s="286"/>
      <c r="K787" s="286"/>
      <c r="L787" s="286"/>
      <c r="M787" s="286"/>
    </row>
    <row r="788" spans="2:13" ht="18.5" x14ac:dyDescent="0.45">
      <c r="B788" s="286"/>
      <c r="C788" s="286"/>
      <c r="D788" s="286"/>
      <c r="E788" s="286"/>
      <c r="F788" s="286"/>
      <c r="G788" s="286"/>
      <c r="H788" s="286"/>
      <c r="I788" s="286"/>
      <c r="J788" s="286"/>
      <c r="K788" s="286"/>
      <c r="L788" s="286"/>
      <c r="M788" s="286"/>
    </row>
    <row r="789" spans="2:13" ht="18.5" x14ac:dyDescent="0.45">
      <c r="B789" s="286"/>
      <c r="C789" s="286"/>
      <c r="D789" s="286"/>
      <c r="E789" s="286"/>
      <c r="F789" s="286"/>
      <c r="G789" s="286"/>
      <c r="H789" s="286"/>
      <c r="I789" s="286"/>
      <c r="J789" s="286"/>
      <c r="K789" s="286"/>
      <c r="L789" s="286"/>
      <c r="M789" s="286"/>
    </row>
    <row r="790" spans="2:13" ht="18.5" x14ac:dyDescent="0.45">
      <c r="B790" s="286"/>
      <c r="C790" s="286"/>
      <c r="D790" s="286"/>
      <c r="E790" s="286"/>
      <c r="F790" s="286"/>
      <c r="G790" s="286"/>
      <c r="H790" s="286"/>
      <c r="I790" s="286"/>
      <c r="J790" s="286"/>
      <c r="K790" s="286"/>
      <c r="L790" s="286"/>
      <c r="M790" s="286"/>
    </row>
    <row r="791" spans="2:13" ht="18.5" x14ac:dyDescent="0.45">
      <c r="B791" s="286"/>
      <c r="C791" s="286"/>
      <c r="D791" s="286"/>
      <c r="E791" s="286"/>
      <c r="F791" s="286"/>
      <c r="G791" s="286"/>
      <c r="H791" s="286"/>
      <c r="I791" s="286"/>
      <c r="J791" s="286"/>
      <c r="K791" s="286"/>
      <c r="L791" s="286"/>
      <c r="M791" s="286"/>
    </row>
    <row r="792" spans="2:13" ht="18.5" x14ac:dyDescent="0.45">
      <c r="B792" s="286"/>
      <c r="C792" s="286"/>
      <c r="D792" s="286"/>
      <c r="E792" s="286"/>
      <c r="F792" s="286"/>
      <c r="G792" s="286"/>
      <c r="H792" s="286"/>
      <c r="I792" s="286"/>
      <c r="J792" s="286"/>
      <c r="K792" s="286"/>
      <c r="L792" s="286"/>
      <c r="M792" s="286"/>
    </row>
    <row r="793" spans="2:13" ht="18.5" x14ac:dyDescent="0.45">
      <c r="B793" s="286"/>
      <c r="C793" s="286"/>
      <c r="D793" s="286"/>
      <c r="E793" s="286"/>
      <c r="F793" s="286"/>
      <c r="G793" s="286"/>
      <c r="H793" s="286"/>
      <c r="I793" s="286"/>
      <c r="J793" s="286"/>
      <c r="K793" s="286"/>
      <c r="L793" s="286"/>
      <c r="M793" s="286"/>
    </row>
    <row r="794" spans="2:13" ht="18.5" x14ac:dyDescent="0.45">
      <c r="B794" s="286"/>
      <c r="C794" s="286"/>
      <c r="D794" s="286"/>
      <c r="E794" s="286"/>
      <c r="F794" s="286"/>
      <c r="G794" s="286"/>
      <c r="H794" s="286"/>
      <c r="I794" s="286"/>
      <c r="J794" s="286"/>
      <c r="K794" s="286"/>
      <c r="L794" s="286"/>
      <c r="M794" s="286"/>
    </row>
    <row r="795" spans="2:13" ht="18.5" x14ac:dyDescent="0.45">
      <c r="B795" s="286"/>
      <c r="C795" s="286"/>
      <c r="D795" s="286"/>
      <c r="E795" s="286"/>
      <c r="F795" s="286"/>
      <c r="G795" s="286"/>
      <c r="H795" s="286"/>
      <c r="I795" s="286"/>
      <c r="J795" s="286"/>
      <c r="K795" s="286"/>
      <c r="L795" s="286"/>
      <c r="M795" s="286"/>
    </row>
    <row r="796" spans="2:13" ht="18.5" x14ac:dyDescent="0.45">
      <c r="B796" s="286"/>
      <c r="C796" s="286"/>
      <c r="D796" s="286"/>
      <c r="E796" s="286"/>
      <c r="F796" s="286"/>
      <c r="G796" s="286"/>
      <c r="H796" s="286"/>
      <c r="I796" s="286"/>
      <c r="J796" s="286"/>
      <c r="K796" s="286"/>
      <c r="L796" s="286"/>
      <c r="M796" s="286"/>
    </row>
    <row r="797" spans="2:13" ht="18.5" x14ac:dyDescent="0.45">
      <c r="B797" s="286"/>
      <c r="C797" s="286"/>
      <c r="D797" s="286"/>
      <c r="E797" s="286"/>
      <c r="F797" s="286"/>
      <c r="G797" s="286"/>
      <c r="H797" s="286"/>
      <c r="I797" s="286"/>
      <c r="J797" s="286"/>
      <c r="K797" s="286"/>
      <c r="L797" s="286"/>
      <c r="M797" s="286"/>
    </row>
    <row r="798" spans="2:13" ht="18.5" x14ac:dyDescent="0.45">
      <c r="B798" s="286"/>
      <c r="C798" s="286"/>
      <c r="D798" s="286"/>
      <c r="E798" s="286"/>
      <c r="F798" s="286"/>
      <c r="G798" s="286"/>
      <c r="H798" s="286"/>
      <c r="I798" s="286"/>
      <c r="J798" s="286"/>
      <c r="K798" s="286"/>
      <c r="L798" s="286"/>
      <c r="M798" s="286"/>
    </row>
    <row r="799" spans="2:13" ht="18.5" x14ac:dyDescent="0.45">
      <c r="B799" s="286"/>
      <c r="C799" s="286"/>
      <c r="D799" s="286"/>
      <c r="E799" s="286"/>
      <c r="F799" s="286"/>
      <c r="G799" s="286"/>
      <c r="H799" s="286"/>
      <c r="I799" s="286"/>
      <c r="J799" s="286"/>
      <c r="K799" s="286"/>
      <c r="L799" s="286"/>
      <c r="M799" s="286"/>
    </row>
    <row r="800" spans="2:13" ht="18.5" x14ac:dyDescent="0.45">
      <c r="B800" s="286"/>
      <c r="C800" s="286"/>
      <c r="D800" s="286"/>
      <c r="E800" s="286"/>
      <c r="F800" s="286"/>
      <c r="G800" s="286"/>
      <c r="H800" s="286"/>
      <c r="I800" s="286"/>
      <c r="J800" s="286"/>
      <c r="K800" s="286"/>
      <c r="L800" s="286"/>
      <c r="M800" s="286"/>
    </row>
    <row r="801" spans="2:13" ht="18.5" x14ac:dyDescent="0.45">
      <c r="B801" s="286"/>
      <c r="C801" s="286"/>
      <c r="D801" s="286"/>
      <c r="E801" s="286"/>
      <c r="F801" s="286"/>
      <c r="G801" s="286"/>
      <c r="H801" s="286"/>
      <c r="I801" s="286"/>
      <c r="J801" s="286"/>
      <c r="K801" s="286"/>
      <c r="L801" s="286"/>
      <c r="M801" s="286"/>
    </row>
    <row r="802" spans="2:13" ht="18.5" x14ac:dyDescent="0.45">
      <c r="B802" s="286"/>
      <c r="C802" s="286"/>
      <c r="D802" s="286"/>
      <c r="E802" s="286"/>
      <c r="F802" s="286"/>
      <c r="G802" s="286"/>
      <c r="H802" s="286"/>
      <c r="I802" s="286"/>
      <c r="J802" s="286"/>
      <c r="K802" s="286"/>
      <c r="L802" s="286"/>
      <c r="M802" s="286"/>
    </row>
    <row r="803" spans="2:13" ht="18.5" x14ac:dyDescent="0.45">
      <c r="B803" s="286"/>
      <c r="C803" s="286"/>
      <c r="D803" s="286"/>
      <c r="E803" s="286"/>
      <c r="F803" s="286"/>
      <c r="G803" s="286"/>
      <c r="H803" s="286"/>
      <c r="I803" s="286"/>
      <c r="J803" s="286"/>
      <c r="K803" s="286"/>
      <c r="L803" s="286"/>
      <c r="M803" s="286"/>
    </row>
    <row r="804" spans="2:13" ht="18.5" x14ac:dyDescent="0.45">
      <c r="B804" s="286"/>
      <c r="C804" s="286"/>
      <c r="D804" s="286"/>
      <c r="E804" s="286"/>
      <c r="F804" s="286"/>
      <c r="G804" s="286"/>
      <c r="H804" s="286"/>
      <c r="I804" s="286"/>
      <c r="J804" s="286"/>
      <c r="K804" s="286"/>
      <c r="L804" s="286"/>
      <c r="M804" s="286"/>
    </row>
    <row r="805" spans="2:13" ht="18.5" x14ac:dyDescent="0.45">
      <c r="B805" s="286"/>
      <c r="C805" s="286"/>
      <c r="D805" s="286"/>
      <c r="E805" s="286"/>
      <c r="F805" s="286"/>
      <c r="G805" s="286"/>
      <c r="H805" s="286"/>
      <c r="I805" s="286"/>
      <c r="J805" s="286"/>
      <c r="K805" s="286"/>
      <c r="L805" s="286"/>
      <c r="M805" s="286"/>
    </row>
  </sheetData>
  <sheetProtection password="CC58" sheet="1" objects="1" scenarios="1"/>
  <mergeCells count="4">
    <mergeCell ref="B1:I1"/>
    <mergeCell ref="B2:I2"/>
    <mergeCell ref="B358:I358"/>
    <mergeCell ref="C359:G359"/>
  </mergeCells>
  <conditionalFormatting sqref="B6:B355">
    <cfRule type="containsText" dxfId="1" priority="2" stopIfTrue="1" operator="containsText" text="Emplenar">
      <formula>NOT(ISERROR(SEARCH("Emplenar",B6)))</formula>
    </cfRule>
  </conditionalFormatting>
  <conditionalFormatting sqref="G7:G355">
    <cfRule type="containsText" dxfId="0" priority="1" stopIfTrue="1" operator="containsText" text="Emplenar">
      <formula>NOT(ISERROR(SEARCH("Emplenar",G7)))</formula>
    </cfRule>
  </conditionalFormatting>
  <dataValidations count="3">
    <dataValidation type="list" allowBlank="1" showInputMessage="1" showErrorMessage="1" sqref="WVT983046:WVT983395 JH6:JH355 TD6:TD355 ACZ6:ACZ355 AMV6:AMV355 AWR6:AWR355 BGN6:BGN355 BQJ6:BQJ355 CAF6:CAF355 CKB6:CKB355 CTX6:CTX355 DDT6:DDT355 DNP6:DNP355 DXL6:DXL355 EHH6:EHH355 ERD6:ERD355 FAZ6:FAZ355 FKV6:FKV355 FUR6:FUR355 GEN6:GEN355 GOJ6:GOJ355 GYF6:GYF355 HIB6:HIB355 HRX6:HRX355 IBT6:IBT355 ILP6:ILP355 IVL6:IVL355 JFH6:JFH355 JPD6:JPD355 JYZ6:JYZ355 KIV6:KIV355 KSR6:KSR355 LCN6:LCN355 LMJ6:LMJ355 LWF6:LWF355 MGB6:MGB355 MPX6:MPX355 MZT6:MZT355 NJP6:NJP355 NTL6:NTL355 ODH6:ODH355 OND6:OND355 OWZ6:OWZ355 PGV6:PGV355 PQR6:PQR355 QAN6:QAN355 QKJ6:QKJ355 QUF6:QUF355 REB6:REB355 RNX6:RNX355 RXT6:RXT355 SHP6:SHP355 SRL6:SRL355 TBH6:TBH355 TLD6:TLD355 TUZ6:TUZ355 UEV6:UEV355 UOR6:UOR355 UYN6:UYN355 VIJ6:VIJ355 VSF6:VSF355 WCB6:WCB355 WLX6:WLX355 WVT6:WVT355 L65542:L65891 JH65542:JH65891 TD65542:TD65891 ACZ65542:ACZ65891 AMV65542:AMV65891 AWR65542:AWR65891 BGN65542:BGN65891 BQJ65542:BQJ65891 CAF65542:CAF65891 CKB65542:CKB65891 CTX65542:CTX65891 DDT65542:DDT65891 DNP65542:DNP65891 DXL65542:DXL65891 EHH65542:EHH65891 ERD65542:ERD65891 FAZ65542:FAZ65891 FKV65542:FKV65891 FUR65542:FUR65891 GEN65542:GEN65891 GOJ65542:GOJ65891 GYF65542:GYF65891 HIB65542:HIB65891 HRX65542:HRX65891 IBT65542:IBT65891 ILP65542:ILP65891 IVL65542:IVL65891 JFH65542:JFH65891 JPD65542:JPD65891 JYZ65542:JYZ65891 KIV65542:KIV65891 KSR65542:KSR65891 LCN65542:LCN65891 LMJ65542:LMJ65891 LWF65542:LWF65891 MGB65542:MGB65891 MPX65542:MPX65891 MZT65542:MZT65891 NJP65542:NJP65891 NTL65542:NTL65891 ODH65542:ODH65891 OND65542:OND65891 OWZ65542:OWZ65891 PGV65542:PGV65891 PQR65542:PQR65891 QAN65542:QAN65891 QKJ65542:QKJ65891 QUF65542:QUF65891 REB65542:REB65891 RNX65542:RNX65891 RXT65542:RXT65891 SHP65542:SHP65891 SRL65542:SRL65891 TBH65542:TBH65891 TLD65542:TLD65891 TUZ65542:TUZ65891 UEV65542:UEV65891 UOR65542:UOR65891 UYN65542:UYN65891 VIJ65542:VIJ65891 VSF65542:VSF65891 WCB65542:WCB65891 WLX65542:WLX65891 WVT65542:WVT65891 L131078:L131427 JH131078:JH131427 TD131078:TD131427 ACZ131078:ACZ131427 AMV131078:AMV131427 AWR131078:AWR131427 BGN131078:BGN131427 BQJ131078:BQJ131427 CAF131078:CAF131427 CKB131078:CKB131427 CTX131078:CTX131427 DDT131078:DDT131427 DNP131078:DNP131427 DXL131078:DXL131427 EHH131078:EHH131427 ERD131078:ERD131427 FAZ131078:FAZ131427 FKV131078:FKV131427 FUR131078:FUR131427 GEN131078:GEN131427 GOJ131078:GOJ131427 GYF131078:GYF131427 HIB131078:HIB131427 HRX131078:HRX131427 IBT131078:IBT131427 ILP131078:ILP131427 IVL131078:IVL131427 JFH131078:JFH131427 JPD131078:JPD131427 JYZ131078:JYZ131427 KIV131078:KIV131427 KSR131078:KSR131427 LCN131078:LCN131427 LMJ131078:LMJ131427 LWF131078:LWF131427 MGB131078:MGB131427 MPX131078:MPX131427 MZT131078:MZT131427 NJP131078:NJP131427 NTL131078:NTL131427 ODH131078:ODH131427 OND131078:OND131427 OWZ131078:OWZ131427 PGV131078:PGV131427 PQR131078:PQR131427 QAN131078:QAN131427 QKJ131078:QKJ131427 QUF131078:QUF131427 REB131078:REB131427 RNX131078:RNX131427 RXT131078:RXT131427 SHP131078:SHP131427 SRL131078:SRL131427 TBH131078:TBH131427 TLD131078:TLD131427 TUZ131078:TUZ131427 UEV131078:UEV131427 UOR131078:UOR131427 UYN131078:UYN131427 VIJ131078:VIJ131427 VSF131078:VSF131427 WCB131078:WCB131427 WLX131078:WLX131427 WVT131078:WVT131427 L196614:L196963 JH196614:JH196963 TD196614:TD196963 ACZ196614:ACZ196963 AMV196614:AMV196963 AWR196614:AWR196963 BGN196614:BGN196963 BQJ196614:BQJ196963 CAF196614:CAF196963 CKB196614:CKB196963 CTX196614:CTX196963 DDT196614:DDT196963 DNP196614:DNP196963 DXL196614:DXL196963 EHH196614:EHH196963 ERD196614:ERD196963 FAZ196614:FAZ196963 FKV196614:FKV196963 FUR196614:FUR196963 GEN196614:GEN196963 GOJ196614:GOJ196963 GYF196614:GYF196963 HIB196614:HIB196963 HRX196614:HRX196963 IBT196614:IBT196963 ILP196614:ILP196963 IVL196614:IVL196963 JFH196614:JFH196963 JPD196614:JPD196963 JYZ196614:JYZ196963 KIV196614:KIV196963 KSR196614:KSR196963 LCN196614:LCN196963 LMJ196614:LMJ196963 LWF196614:LWF196963 MGB196614:MGB196963 MPX196614:MPX196963 MZT196614:MZT196963 NJP196614:NJP196963 NTL196614:NTL196963 ODH196614:ODH196963 OND196614:OND196963 OWZ196614:OWZ196963 PGV196614:PGV196963 PQR196614:PQR196963 QAN196614:QAN196963 QKJ196614:QKJ196963 QUF196614:QUF196963 REB196614:REB196963 RNX196614:RNX196963 RXT196614:RXT196963 SHP196614:SHP196963 SRL196614:SRL196963 TBH196614:TBH196963 TLD196614:TLD196963 TUZ196614:TUZ196963 UEV196614:UEV196963 UOR196614:UOR196963 UYN196614:UYN196963 VIJ196614:VIJ196963 VSF196614:VSF196963 WCB196614:WCB196963 WLX196614:WLX196963 WVT196614:WVT196963 L262150:L262499 JH262150:JH262499 TD262150:TD262499 ACZ262150:ACZ262499 AMV262150:AMV262499 AWR262150:AWR262499 BGN262150:BGN262499 BQJ262150:BQJ262499 CAF262150:CAF262499 CKB262150:CKB262499 CTX262150:CTX262499 DDT262150:DDT262499 DNP262150:DNP262499 DXL262150:DXL262499 EHH262150:EHH262499 ERD262150:ERD262499 FAZ262150:FAZ262499 FKV262150:FKV262499 FUR262150:FUR262499 GEN262150:GEN262499 GOJ262150:GOJ262499 GYF262150:GYF262499 HIB262150:HIB262499 HRX262150:HRX262499 IBT262150:IBT262499 ILP262150:ILP262499 IVL262150:IVL262499 JFH262150:JFH262499 JPD262150:JPD262499 JYZ262150:JYZ262499 KIV262150:KIV262499 KSR262150:KSR262499 LCN262150:LCN262499 LMJ262150:LMJ262499 LWF262150:LWF262499 MGB262150:MGB262499 MPX262150:MPX262499 MZT262150:MZT262499 NJP262150:NJP262499 NTL262150:NTL262499 ODH262150:ODH262499 OND262150:OND262499 OWZ262150:OWZ262499 PGV262150:PGV262499 PQR262150:PQR262499 QAN262150:QAN262499 QKJ262150:QKJ262499 QUF262150:QUF262499 REB262150:REB262499 RNX262150:RNX262499 RXT262150:RXT262499 SHP262150:SHP262499 SRL262150:SRL262499 TBH262150:TBH262499 TLD262150:TLD262499 TUZ262150:TUZ262499 UEV262150:UEV262499 UOR262150:UOR262499 UYN262150:UYN262499 VIJ262150:VIJ262499 VSF262150:VSF262499 WCB262150:WCB262499 WLX262150:WLX262499 WVT262150:WVT262499 L327686:L328035 JH327686:JH328035 TD327686:TD328035 ACZ327686:ACZ328035 AMV327686:AMV328035 AWR327686:AWR328035 BGN327686:BGN328035 BQJ327686:BQJ328035 CAF327686:CAF328035 CKB327686:CKB328035 CTX327686:CTX328035 DDT327686:DDT328035 DNP327686:DNP328035 DXL327686:DXL328035 EHH327686:EHH328035 ERD327686:ERD328035 FAZ327686:FAZ328035 FKV327686:FKV328035 FUR327686:FUR328035 GEN327686:GEN328035 GOJ327686:GOJ328035 GYF327686:GYF328035 HIB327686:HIB328035 HRX327686:HRX328035 IBT327686:IBT328035 ILP327686:ILP328035 IVL327686:IVL328035 JFH327686:JFH328035 JPD327686:JPD328035 JYZ327686:JYZ328035 KIV327686:KIV328035 KSR327686:KSR328035 LCN327686:LCN328035 LMJ327686:LMJ328035 LWF327686:LWF328035 MGB327686:MGB328035 MPX327686:MPX328035 MZT327686:MZT328035 NJP327686:NJP328035 NTL327686:NTL328035 ODH327686:ODH328035 OND327686:OND328035 OWZ327686:OWZ328035 PGV327686:PGV328035 PQR327686:PQR328035 QAN327686:QAN328035 QKJ327686:QKJ328035 QUF327686:QUF328035 REB327686:REB328035 RNX327686:RNX328035 RXT327686:RXT328035 SHP327686:SHP328035 SRL327686:SRL328035 TBH327686:TBH328035 TLD327686:TLD328035 TUZ327686:TUZ328035 UEV327686:UEV328035 UOR327686:UOR328035 UYN327686:UYN328035 VIJ327686:VIJ328035 VSF327686:VSF328035 WCB327686:WCB328035 WLX327686:WLX328035 WVT327686:WVT328035 L393222:L393571 JH393222:JH393571 TD393222:TD393571 ACZ393222:ACZ393571 AMV393222:AMV393571 AWR393222:AWR393571 BGN393222:BGN393571 BQJ393222:BQJ393571 CAF393222:CAF393571 CKB393222:CKB393571 CTX393222:CTX393571 DDT393222:DDT393571 DNP393222:DNP393571 DXL393222:DXL393571 EHH393222:EHH393571 ERD393222:ERD393571 FAZ393222:FAZ393571 FKV393222:FKV393571 FUR393222:FUR393571 GEN393222:GEN393571 GOJ393222:GOJ393571 GYF393222:GYF393571 HIB393222:HIB393571 HRX393222:HRX393571 IBT393222:IBT393571 ILP393222:ILP393571 IVL393222:IVL393571 JFH393222:JFH393571 JPD393222:JPD393571 JYZ393222:JYZ393571 KIV393222:KIV393571 KSR393222:KSR393571 LCN393222:LCN393571 LMJ393222:LMJ393571 LWF393222:LWF393571 MGB393222:MGB393571 MPX393222:MPX393571 MZT393222:MZT393571 NJP393222:NJP393571 NTL393222:NTL393571 ODH393222:ODH393571 OND393222:OND393571 OWZ393222:OWZ393571 PGV393222:PGV393571 PQR393222:PQR393571 QAN393222:QAN393571 QKJ393222:QKJ393571 QUF393222:QUF393571 REB393222:REB393571 RNX393222:RNX393571 RXT393222:RXT393571 SHP393222:SHP393571 SRL393222:SRL393571 TBH393222:TBH393571 TLD393222:TLD393571 TUZ393222:TUZ393571 UEV393222:UEV393571 UOR393222:UOR393571 UYN393222:UYN393571 VIJ393222:VIJ393571 VSF393222:VSF393571 WCB393222:WCB393571 WLX393222:WLX393571 WVT393222:WVT393571 L458758:L459107 JH458758:JH459107 TD458758:TD459107 ACZ458758:ACZ459107 AMV458758:AMV459107 AWR458758:AWR459107 BGN458758:BGN459107 BQJ458758:BQJ459107 CAF458758:CAF459107 CKB458758:CKB459107 CTX458758:CTX459107 DDT458758:DDT459107 DNP458758:DNP459107 DXL458758:DXL459107 EHH458758:EHH459107 ERD458758:ERD459107 FAZ458758:FAZ459107 FKV458758:FKV459107 FUR458758:FUR459107 GEN458758:GEN459107 GOJ458758:GOJ459107 GYF458758:GYF459107 HIB458758:HIB459107 HRX458758:HRX459107 IBT458758:IBT459107 ILP458758:ILP459107 IVL458758:IVL459107 JFH458758:JFH459107 JPD458758:JPD459107 JYZ458758:JYZ459107 KIV458758:KIV459107 KSR458758:KSR459107 LCN458758:LCN459107 LMJ458758:LMJ459107 LWF458758:LWF459107 MGB458758:MGB459107 MPX458758:MPX459107 MZT458758:MZT459107 NJP458758:NJP459107 NTL458758:NTL459107 ODH458758:ODH459107 OND458758:OND459107 OWZ458758:OWZ459107 PGV458758:PGV459107 PQR458758:PQR459107 QAN458758:QAN459107 QKJ458758:QKJ459107 QUF458758:QUF459107 REB458758:REB459107 RNX458758:RNX459107 RXT458758:RXT459107 SHP458758:SHP459107 SRL458758:SRL459107 TBH458758:TBH459107 TLD458758:TLD459107 TUZ458758:TUZ459107 UEV458758:UEV459107 UOR458758:UOR459107 UYN458758:UYN459107 VIJ458758:VIJ459107 VSF458758:VSF459107 WCB458758:WCB459107 WLX458758:WLX459107 WVT458758:WVT459107 L524294:L524643 JH524294:JH524643 TD524294:TD524643 ACZ524294:ACZ524643 AMV524294:AMV524643 AWR524294:AWR524643 BGN524294:BGN524643 BQJ524294:BQJ524643 CAF524294:CAF524643 CKB524294:CKB524643 CTX524294:CTX524643 DDT524294:DDT524643 DNP524294:DNP524643 DXL524294:DXL524643 EHH524294:EHH524643 ERD524294:ERD524643 FAZ524294:FAZ524643 FKV524294:FKV524643 FUR524294:FUR524643 GEN524294:GEN524643 GOJ524294:GOJ524643 GYF524294:GYF524643 HIB524294:HIB524643 HRX524294:HRX524643 IBT524294:IBT524643 ILP524294:ILP524643 IVL524294:IVL524643 JFH524294:JFH524643 JPD524294:JPD524643 JYZ524294:JYZ524643 KIV524294:KIV524643 KSR524294:KSR524643 LCN524294:LCN524643 LMJ524294:LMJ524643 LWF524294:LWF524643 MGB524294:MGB524643 MPX524294:MPX524643 MZT524294:MZT524643 NJP524294:NJP524643 NTL524294:NTL524643 ODH524294:ODH524643 OND524294:OND524643 OWZ524294:OWZ524643 PGV524294:PGV524643 PQR524294:PQR524643 QAN524294:QAN524643 QKJ524294:QKJ524643 QUF524294:QUF524643 REB524294:REB524643 RNX524294:RNX524643 RXT524294:RXT524643 SHP524294:SHP524643 SRL524294:SRL524643 TBH524294:TBH524643 TLD524294:TLD524643 TUZ524294:TUZ524643 UEV524294:UEV524643 UOR524294:UOR524643 UYN524294:UYN524643 VIJ524294:VIJ524643 VSF524294:VSF524643 WCB524294:WCB524643 WLX524294:WLX524643 WVT524294:WVT524643 L589830:L590179 JH589830:JH590179 TD589830:TD590179 ACZ589830:ACZ590179 AMV589830:AMV590179 AWR589830:AWR590179 BGN589830:BGN590179 BQJ589830:BQJ590179 CAF589830:CAF590179 CKB589830:CKB590179 CTX589830:CTX590179 DDT589830:DDT590179 DNP589830:DNP590179 DXL589830:DXL590179 EHH589830:EHH590179 ERD589830:ERD590179 FAZ589830:FAZ590179 FKV589830:FKV590179 FUR589830:FUR590179 GEN589830:GEN590179 GOJ589830:GOJ590179 GYF589830:GYF590179 HIB589830:HIB590179 HRX589830:HRX590179 IBT589830:IBT590179 ILP589830:ILP590179 IVL589830:IVL590179 JFH589830:JFH590179 JPD589830:JPD590179 JYZ589830:JYZ590179 KIV589830:KIV590179 KSR589830:KSR590179 LCN589830:LCN590179 LMJ589830:LMJ590179 LWF589830:LWF590179 MGB589830:MGB590179 MPX589830:MPX590179 MZT589830:MZT590179 NJP589830:NJP590179 NTL589830:NTL590179 ODH589830:ODH590179 OND589830:OND590179 OWZ589830:OWZ590179 PGV589830:PGV590179 PQR589830:PQR590179 QAN589830:QAN590179 QKJ589830:QKJ590179 QUF589830:QUF590179 REB589830:REB590179 RNX589830:RNX590179 RXT589830:RXT590179 SHP589830:SHP590179 SRL589830:SRL590179 TBH589830:TBH590179 TLD589830:TLD590179 TUZ589830:TUZ590179 UEV589830:UEV590179 UOR589830:UOR590179 UYN589830:UYN590179 VIJ589830:VIJ590179 VSF589830:VSF590179 WCB589830:WCB590179 WLX589830:WLX590179 WVT589830:WVT590179 L655366:L655715 JH655366:JH655715 TD655366:TD655715 ACZ655366:ACZ655715 AMV655366:AMV655715 AWR655366:AWR655715 BGN655366:BGN655715 BQJ655366:BQJ655715 CAF655366:CAF655715 CKB655366:CKB655715 CTX655366:CTX655715 DDT655366:DDT655715 DNP655366:DNP655715 DXL655366:DXL655715 EHH655366:EHH655715 ERD655366:ERD655715 FAZ655366:FAZ655715 FKV655366:FKV655715 FUR655366:FUR655715 GEN655366:GEN655715 GOJ655366:GOJ655715 GYF655366:GYF655715 HIB655366:HIB655715 HRX655366:HRX655715 IBT655366:IBT655715 ILP655366:ILP655715 IVL655366:IVL655715 JFH655366:JFH655715 JPD655366:JPD655715 JYZ655366:JYZ655715 KIV655366:KIV655715 KSR655366:KSR655715 LCN655366:LCN655715 LMJ655366:LMJ655715 LWF655366:LWF655715 MGB655366:MGB655715 MPX655366:MPX655715 MZT655366:MZT655715 NJP655366:NJP655715 NTL655366:NTL655715 ODH655366:ODH655715 OND655366:OND655715 OWZ655366:OWZ655715 PGV655366:PGV655715 PQR655366:PQR655715 QAN655366:QAN655715 QKJ655366:QKJ655715 QUF655366:QUF655715 REB655366:REB655715 RNX655366:RNX655715 RXT655366:RXT655715 SHP655366:SHP655715 SRL655366:SRL655715 TBH655366:TBH655715 TLD655366:TLD655715 TUZ655366:TUZ655715 UEV655366:UEV655715 UOR655366:UOR655715 UYN655366:UYN655715 VIJ655366:VIJ655715 VSF655366:VSF655715 WCB655366:WCB655715 WLX655366:WLX655715 WVT655366:WVT655715 L720902:L721251 JH720902:JH721251 TD720902:TD721251 ACZ720902:ACZ721251 AMV720902:AMV721251 AWR720902:AWR721251 BGN720902:BGN721251 BQJ720902:BQJ721251 CAF720902:CAF721251 CKB720902:CKB721251 CTX720902:CTX721251 DDT720902:DDT721251 DNP720902:DNP721251 DXL720902:DXL721251 EHH720902:EHH721251 ERD720902:ERD721251 FAZ720902:FAZ721251 FKV720902:FKV721251 FUR720902:FUR721251 GEN720902:GEN721251 GOJ720902:GOJ721251 GYF720902:GYF721251 HIB720902:HIB721251 HRX720902:HRX721251 IBT720902:IBT721251 ILP720902:ILP721251 IVL720902:IVL721251 JFH720902:JFH721251 JPD720902:JPD721251 JYZ720902:JYZ721251 KIV720902:KIV721251 KSR720902:KSR721251 LCN720902:LCN721251 LMJ720902:LMJ721251 LWF720902:LWF721251 MGB720902:MGB721251 MPX720902:MPX721251 MZT720902:MZT721251 NJP720902:NJP721251 NTL720902:NTL721251 ODH720902:ODH721251 OND720902:OND721251 OWZ720902:OWZ721251 PGV720902:PGV721251 PQR720902:PQR721251 QAN720902:QAN721251 QKJ720902:QKJ721251 QUF720902:QUF721251 REB720902:REB721251 RNX720902:RNX721251 RXT720902:RXT721251 SHP720902:SHP721251 SRL720902:SRL721251 TBH720902:TBH721251 TLD720902:TLD721251 TUZ720902:TUZ721251 UEV720902:UEV721251 UOR720902:UOR721251 UYN720902:UYN721251 VIJ720902:VIJ721251 VSF720902:VSF721251 WCB720902:WCB721251 WLX720902:WLX721251 WVT720902:WVT721251 L786438:L786787 JH786438:JH786787 TD786438:TD786787 ACZ786438:ACZ786787 AMV786438:AMV786787 AWR786438:AWR786787 BGN786438:BGN786787 BQJ786438:BQJ786787 CAF786438:CAF786787 CKB786438:CKB786787 CTX786438:CTX786787 DDT786438:DDT786787 DNP786438:DNP786787 DXL786438:DXL786787 EHH786438:EHH786787 ERD786438:ERD786787 FAZ786438:FAZ786787 FKV786438:FKV786787 FUR786438:FUR786787 GEN786438:GEN786787 GOJ786438:GOJ786787 GYF786438:GYF786787 HIB786438:HIB786787 HRX786438:HRX786787 IBT786438:IBT786787 ILP786438:ILP786787 IVL786438:IVL786787 JFH786438:JFH786787 JPD786438:JPD786787 JYZ786438:JYZ786787 KIV786438:KIV786787 KSR786438:KSR786787 LCN786438:LCN786787 LMJ786438:LMJ786787 LWF786438:LWF786787 MGB786438:MGB786787 MPX786438:MPX786787 MZT786438:MZT786787 NJP786438:NJP786787 NTL786438:NTL786787 ODH786438:ODH786787 OND786438:OND786787 OWZ786438:OWZ786787 PGV786438:PGV786787 PQR786438:PQR786787 QAN786438:QAN786787 QKJ786438:QKJ786787 QUF786438:QUF786787 REB786438:REB786787 RNX786438:RNX786787 RXT786438:RXT786787 SHP786438:SHP786787 SRL786438:SRL786787 TBH786438:TBH786787 TLD786438:TLD786787 TUZ786438:TUZ786787 UEV786438:UEV786787 UOR786438:UOR786787 UYN786438:UYN786787 VIJ786438:VIJ786787 VSF786438:VSF786787 WCB786438:WCB786787 WLX786438:WLX786787 WVT786438:WVT786787 L851974:L852323 JH851974:JH852323 TD851974:TD852323 ACZ851974:ACZ852323 AMV851974:AMV852323 AWR851974:AWR852323 BGN851974:BGN852323 BQJ851974:BQJ852323 CAF851974:CAF852323 CKB851974:CKB852323 CTX851974:CTX852323 DDT851974:DDT852323 DNP851974:DNP852323 DXL851974:DXL852323 EHH851974:EHH852323 ERD851974:ERD852323 FAZ851974:FAZ852323 FKV851974:FKV852323 FUR851974:FUR852323 GEN851974:GEN852323 GOJ851974:GOJ852323 GYF851974:GYF852323 HIB851974:HIB852323 HRX851974:HRX852323 IBT851974:IBT852323 ILP851974:ILP852323 IVL851974:IVL852323 JFH851974:JFH852323 JPD851974:JPD852323 JYZ851974:JYZ852323 KIV851974:KIV852323 KSR851974:KSR852323 LCN851974:LCN852323 LMJ851974:LMJ852323 LWF851974:LWF852323 MGB851974:MGB852323 MPX851974:MPX852323 MZT851974:MZT852323 NJP851974:NJP852323 NTL851974:NTL852323 ODH851974:ODH852323 OND851974:OND852323 OWZ851974:OWZ852323 PGV851974:PGV852323 PQR851974:PQR852323 QAN851974:QAN852323 QKJ851974:QKJ852323 QUF851974:QUF852323 REB851974:REB852323 RNX851974:RNX852323 RXT851974:RXT852323 SHP851974:SHP852323 SRL851974:SRL852323 TBH851974:TBH852323 TLD851974:TLD852323 TUZ851974:TUZ852323 UEV851974:UEV852323 UOR851974:UOR852323 UYN851974:UYN852323 VIJ851974:VIJ852323 VSF851974:VSF852323 WCB851974:WCB852323 WLX851974:WLX852323 WVT851974:WVT852323 L917510:L917859 JH917510:JH917859 TD917510:TD917859 ACZ917510:ACZ917859 AMV917510:AMV917859 AWR917510:AWR917859 BGN917510:BGN917859 BQJ917510:BQJ917859 CAF917510:CAF917859 CKB917510:CKB917859 CTX917510:CTX917859 DDT917510:DDT917859 DNP917510:DNP917859 DXL917510:DXL917859 EHH917510:EHH917859 ERD917510:ERD917859 FAZ917510:FAZ917859 FKV917510:FKV917859 FUR917510:FUR917859 GEN917510:GEN917859 GOJ917510:GOJ917859 GYF917510:GYF917859 HIB917510:HIB917859 HRX917510:HRX917859 IBT917510:IBT917859 ILP917510:ILP917859 IVL917510:IVL917859 JFH917510:JFH917859 JPD917510:JPD917859 JYZ917510:JYZ917859 KIV917510:KIV917859 KSR917510:KSR917859 LCN917510:LCN917859 LMJ917510:LMJ917859 LWF917510:LWF917859 MGB917510:MGB917859 MPX917510:MPX917859 MZT917510:MZT917859 NJP917510:NJP917859 NTL917510:NTL917859 ODH917510:ODH917859 OND917510:OND917859 OWZ917510:OWZ917859 PGV917510:PGV917859 PQR917510:PQR917859 QAN917510:QAN917859 QKJ917510:QKJ917859 QUF917510:QUF917859 REB917510:REB917859 RNX917510:RNX917859 RXT917510:RXT917859 SHP917510:SHP917859 SRL917510:SRL917859 TBH917510:TBH917859 TLD917510:TLD917859 TUZ917510:TUZ917859 UEV917510:UEV917859 UOR917510:UOR917859 UYN917510:UYN917859 VIJ917510:VIJ917859 VSF917510:VSF917859 WCB917510:WCB917859 WLX917510:WLX917859 WVT917510:WVT917859 L983046:L983395 JH983046:JH983395 TD983046:TD983395 ACZ983046:ACZ983395 AMV983046:AMV983395 AWR983046:AWR983395 BGN983046:BGN983395 BQJ983046:BQJ983395 CAF983046:CAF983395 CKB983046:CKB983395 CTX983046:CTX983395 DDT983046:DDT983395 DNP983046:DNP983395 DXL983046:DXL983395 EHH983046:EHH983395 ERD983046:ERD983395 FAZ983046:FAZ983395 FKV983046:FKV983395 FUR983046:FUR983395 GEN983046:GEN983395 GOJ983046:GOJ983395 GYF983046:GYF983395 HIB983046:HIB983395 HRX983046:HRX983395 IBT983046:IBT983395 ILP983046:ILP983395 IVL983046:IVL983395 JFH983046:JFH983395 JPD983046:JPD983395 JYZ983046:JYZ983395 KIV983046:KIV983395 KSR983046:KSR983395 LCN983046:LCN983395 LMJ983046:LMJ983395 LWF983046:LWF983395 MGB983046:MGB983395 MPX983046:MPX983395 MZT983046:MZT983395 NJP983046:NJP983395 NTL983046:NTL983395 ODH983046:ODH983395 OND983046:OND983395 OWZ983046:OWZ983395 PGV983046:PGV983395 PQR983046:PQR983395 QAN983046:QAN983395 QKJ983046:QKJ983395 QUF983046:QUF983395 REB983046:REB983395 RNX983046:RNX983395 RXT983046:RXT983395 SHP983046:SHP983395 SRL983046:SRL983395 TBH983046:TBH983395 TLD983046:TLD983395 TUZ983046:TUZ983395 UEV983046:UEV983395 UOR983046:UOR983395 UYN983046:UYN983395 VIJ983046:VIJ983395 VSF983046:VSF983395 WCB983046:WCB983395 WLX983046:WLX983395 L6:L355">
      <formula1>"Dièsel,Gasolina"</formula1>
    </dataValidation>
    <dataValidation type="list" allowBlank="1" showInputMessage="1" showErrorMessage="1" sqref="WVU983046:WVU983395 JI6:JI355 TE6:TE355 ADA6:ADA355 AMW6:AMW355 AWS6:AWS355 BGO6:BGO355 BQK6:BQK355 CAG6:CAG355 CKC6:CKC355 CTY6:CTY355 DDU6:DDU355 DNQ6:DNQ355 DXM6:DXM355 EHI6:EHI355 ERE6:ERE355 FBA6:FBA355 FKW6:FKW355 FUS6:FUS355 GEO6:GEO355 GOK6:GOK355 GYG6:GYG355 HIC6:HIC355 HRY6:HRY355 IBU6:IBU355 ILQ6:ILQ355 IVM6:IVM355 JFI6:JFI355 JPE6:JPE355 JZA6:JZA355 KIW6:KIW355 KSS6:KSS355 LCO6:LCO355 LMK6:LMK355 LWG6:LWG355 MGC6:MGC355 MPY6:MPY355 MZU6:MZU355 NJQ6:NJQ355 NTM6:NTM355 ODI6:ODI355 ONE6:ONE355 OXA6:OXA355 PGW6:PGW355 PQS6:PQS355 QAO6:QAO355 QKK6:QKK355 QUG6:QUG355 REC6:REC355 RNY6:RNY355 RXU6:RXU355 SHQ6:SHQ355 SRM6:SRM355 TBI6:TBI355 TLE6:TLE355 TVA6:TVA355 UEW6:UEW355 UOS6:UOS355 UYO6:UYO355 VIK6:VIK355 VSG6:VSG355 WCC6:WCC355 WLY6:WLY355 WVU6:WVU355 M65542:M65891 JI65542:JI65891 TE65542:TE65891 ADA65542:ADA65891 AMW65542:AMW65891 AWS65542:AWS65891 BGO65542:BGO65891 BQK65542:BQK65891 CAG65542:CAG65891 CKC65542:CKC65891 CTY65542:CTY65891 DDU65542:DDU65891 DNQ65542:DNQ65891 DXM65542:DXM65891 EHI65542:EHI65891 ERE65542:ERE65891 FBA65542:FBA65891 FKW65542:FKW65891 FUS65542:FUS65891 GEO65542:GEO65891 GOK65542:GOK65891 GYG65542:GYG65891 HIC65542:HIC65891 HRY65542:HRY65891 IBU65542:IBU65891 ILQ65542:ILQ65891 IVM65542:IVM65891 JFI65542:JFI65891 JPE65542:JPE65891 JZA65542:JZA65891 KIW65542:KIW65891 KSS65542:KSS65891 LCO65542:LCO65891 LMK65542:LMK65891 LWG65542:LWG65891 MGC65542:MGC65891 MPY65542:MPY65891 MZU65542:MZU65891 NJQ65542:NJQ65891 NTM65542:NTM65891 ODI65542:ODI65891 ONE65542:ONE65891 OXA65542:OXA65891 PGW65542:PGW65891 PQS65542:PQS65891 QAO65542:QAO65891 QKK65542:QKK65891 QUG65542:QUG65891 REC65542:REC65891 RNY65542:RNY65891 RXU65542:RXU65891 SHQ65542:SHQ65891 SRM65542:SRM65891 TBI65542:TBI65891 TLE65542:TLE65891 TVA65542:TVA65891 UEW65542:UEW65891 UOS65542:UOS65891 UYO65542:UYO65891 VIK65542:VIK65891 VSG65542:VSG65891 WCC65542:WCC65891 WLY65542:WLY65891 WVU65542:WVU65891 M131078:M131427 JI131078:JI131427 TE131078:TE131427 ADA131078:ADA131427 AMW131078:AMW131427 AWS131078:AWS131427 BGO131078:BGO131427 BQK131078:BQK131427 CAG131078:CAG131427 CKC131078:CKC131427 CTY131078:CTY131427 DDU131078:DDU131427 DNQ131078:DNQ131427 DXM131078:DXM131427 EHI131078:EHI131427 ERE131078:ERE131427 FBA131078:FBA131427 FKW131078:FKW131427 FUS131078:FUS131427 GEO131078:GEO131427 GOK131078:GOK131427 GYG131078:GYG131427 HIC131078:HIC131427 HRY131078:HRY131427 IBU131078:IBU131427 ILQ131078:ILQ131427 IVM131078:IVM131427 JFI131078:JFI131427 JPE131078:JPE131427 JZA131078:JZA131427 KIW131078:KIW131427 KSS131078:KSS131427 LCO131078:LCO131427 LMK131078:LMK131427 LWG131078:LWG131427 MGC131078:MGC131427 MPY131078:MPY131427 MZU131078:MZU131427 NJQ131078:NJQ131427 NTM131078:NTM131427 ODI131078:ODI131427 ONE131078:ONE131427 OXA131078:OXA131427 PGW131078:PGW131427 PQS131078:PQS131427 QAO131078:QAO131427 QKK131078:QKK131427 QUG131078:QUG131427 REC131078:REC131427 RNY131078:RNY131427 RXU131078:RXU131427 SHQ131078:SHQ131427 SRM131078:SRM131427 TBI131078:TBI131427 TLE131078:TLE131427 TVA131078:TVA131427 UEW131078:UEW131427 UOS131078:UOS131427 UYO131078:UYO131427 VIK131078:VIK131427 VSG131078:VSG131427 WCC131078:WCC131427 WLY131078:WLY131427 WVU131078:WVU131427 M196614:M196963 JI196614:JI196963 TE196614:TE196963 ADA196614:ADA196963 AMW196614:AMW196963 AWS196614:AWS196963 BGO196614:BGO196963 BQK196614:BQK196963 CAG196614:CAG196963 CKC196614:CKC196963 CTY196614:CTY196963 DDU196614:DDU196963 DNQ196614:DNQ196963 DXM196614:DXM196963 EHI196614:EHI196963 ERE196614:ERE196963 FBA196614:FBA196963 FKW196614:FKW196963 FUS196614:FUS196963 GEO196614:GEO196963 GOK196614:GOK196963 GYG196614:GYG196963 HIC196614:HIC196963 HRY196614:HRY196963 IBU196614:IBU196963 ILQ196614:ILQ196963 IVM196614:IVM196963 JFI196614:JFI196963 JPE196614:JPE196963 JZA196614:JZA196963 KIW196614:KIW196963 KSS196614:KSS196963 LCO196614:LCO196963 LMK196614:LMK196963 LWG196614:LWG196963 MGC196614:MGC196963 MPY196614:MPY196963 MZU196614:MZU196963 NJQ196614:NJQ196963 NTM196614:NTM196963 ODI196614:ODI196963 ONE196614:ONE196963 OXA196614:OXA196963 PGW196614:PGW196963 PQS196614:PQS196963 QAO196614:QAO196963 QKK196614:QKK196963 QUG196614:QUG196963 REC196614:REC196963 RNY196614:RNY196963 RXU196614:RXU196963 SHQ196614:SHQ196963 SRM196614:SRM196963 TBI196614:TBI196963 TLE196614:TLE196963 TVA196614:TVA196963 UEW196614:UEW196963 UOS196614:UOS196963 UYO196614:UYO196963 VIK196614:VIK196963 VSG196614:VSG196963 WCC196614:WCC196963 WLY196614:WLY196963 WVU196614:WVU196963 M262150:M262499 JI262150:JI262499 TE262150:TE262499 ADA262150:ADA262499 AMW262150:AMW262499 AWS262150:AWS262499 BGO262150:BGO262499 BQK262150:BQK262499 CAG262150:CAG262499 CKC262150:CKC262499 CTY262150:CTY262499 DDU262150:DDU262499 DNQ262150:DNQ262499 DXM262150:DXM262499 EHI262150:EHI262499 ERE262150:ERE262499 FBA262150:FBA262499 FKW262150:FKW262499 FUS262150:FUS262499 GEO262150:GEO262499 GOK262150:GOK262499 GYG262150:GYG262499 HIC262150:HIC262499 HRY262150:HRY262499 IBU262150:IBU262499 ILQ262150:ILQ262499 IVM262150:IVM262499 JFI262150:JFI262499 JPE262150:JPE262499 JZA262150:JZA262499 KIW262150:KIW262499 KSS262150:KSS262499 LCO262150:LCO262499 LMK262150:LMK262499 LWG262150:LWG262499 MGC262150:MGC262499 MPY262150:MPY262499 MZU262150:MZU262499 NJQ262150:NJQ262499 NTM262150:NTM262499 ODI262150:ODI262499 ONE262150:ONE262499 OXA262150:OXA262499 PGW262150:PGW262499 PQS262150:PQS262499 QAO262150:QAO262499 QKK262150:QKK262499 QUG262150:QUG262499 REC262150:REC262499 RNY262150:RNY262499 RXU262150:RXU262499 SHQ262150:SHQ262499 SRM262150:SRM262499 TBI262150:TBI262499 TLE262150:TLE262499 TVA262150:TVA262499 UEW262150:UEW262499 UOS262150:UOS262499 UYO262150:UYO262499 VIK262150:VIK262499 VSG262150:VSG262499 WCC262150:WCC262499 WLY262150:WLY262499 WVU262150:WVU262499 M327686:M328035 JI327686:JI328035 TE327686:TE328035 ADA327686:ADA328035 AMW327686:AMW328035 AWS327686:AWS328035 BGO327686:BGO328035 BQK327686:BQK328035 CAG327686:CAG328035 CKC327686:CKC328035 CTY327686:CTY328035 DDU327686:DDU328035 DNQ327686:DNQ328035 DXM327686:DXM328035 EHI327686:EHI328035 ERE327686:ERE328035 FBA327686:FBA328035 FKW327686:FKW328035 FUS327686:FUS328035 GEO327686:GEO328035 GOK327686:GOK328035 GYG327686:GYG328035 HIC327686:HIC328035 HRY327686:HRY328035 IBU327686:IBU328035 ILQ327686:ILQ328035 IVM327686:IVM328035 JFI327686:JFI328035 JPE327686:JPE328035 JZA327686:JZA328035 KIW327686:KIW328035 KSS327686:KSS328035 LCO327686:LCO328035 LMK327686:LMK328035 LWG327686:LWG328035 MGC327686:MGC328035 MPY327686:MPY328035 MZU327686:MZU328035 NJQ327686:NJQ328035 NTM327686:NTM328035 ODI327686:ODI328035 ONE327686:ONE328035 OXA327686:OXA328035 PGW327686:PGW328035 PQS327686:PQS328035 QAO327686:QAO328035 QKK327686:QKK328035 QUG327686:QUG328035 REC327686:REC328035 RNY327686:RNY328035 RXU327686:RXU328035 SHQ327686:SHQ328035 SRM327686:SRM328035 TBI327686:TBI328035 TLE327686:TLE328035 TVA327686:TVA328035 UEW327686:UEW328035 UOS327686:UOS328035 UYO327686:UYO328035 VIK327686:VIK328035 VSG327686:VSG328035 WCC327686:WCC328035 WLY327686:WLY328035 WVU327686:WVU328035 M393222:M393571 JI393222:JI393571 TE393222:TE393571 ADA393222:ADA393571 AMW393222:AMW393571 AWS393222:AWS393571 BGO393222:BGO393571 BQK393222:BQK393571 CAG393222:CAG393571 CKC393222:CKC393571 CTY393222:CTY393571 DDU393222:DDU393571 DNQ393222:DNQ393571 DXM393222:DXM393571 EHI393222:EHI393571 ERE393222:ERE393571 FBA393222:FBA393571 FKW393222:FKW393571 FUS393222:FUS393571 GEO393222:GEO393571 GOK393222:GOK393571 GYG393222:GYG393571 HIC393222:HIC393571 HRY393222:HRY393571 IBU393222:IBU393571 ILQ393222:ILQ393571 IVM393222:IVM393571 JFI393222:JFI393571 JPE393222:JPE393571 JZA393222:JZA393571 KIW393222:KIW393571 KSS393222:KSS393571 LCO393222:LCO393571 LMK393222:LMK393571 LWG393222:LWG393571 MGC393222:MGC393571 MPY393222:MPY393571 MZU393222:MZU393571 NJQ393222:NJQ393571 NTM393222:NTM393571 ODI393222:ODI393571 ONE393222:ONE393571 OXA393222:OXA393571 PGW393222:PGW393571 PQS393222:PQS393571 QAO393222:QAO393571 QKK393222:QKK393571 QUG393222:QUG393571 REC393222:REC393571 RNY393222:RNY393571 RXU393222:RXU393571 SHQ393222:SHQ393571 SRM393222:SRM393571 TBI393222:TBI393571 TLE393222:TLE393571 TVA393222:TVA393571 UEW393222:UEW393571 UOS393222:UOS393571 UYO393222:UYO393571 VIK393222:VIK393571 VSG393222:VSG393571 WCC393222:WCC393571 WLY393222:WLY393571 WVU393222:WVU393571 M458758:M459107 JI458758:JI459107 TE458758:TE459107 ADA458758:ADA459107 AMW458758:AMW459107 AWS458758:AWS459107 BGO458758:BGO459107 BQK458758:BQK459107 CAG458758:CAG459107 CKC458758:CKC459107 CTY458758:CTY459107 DDU458758:DDU459107 DNQ458758:DNQ459107 DXM458758:DXM459107 EHI458758:EHI459107 ERE458758:ERE459107 FBA458758:FBA459107 FKW458758:FKW459107 FUS458758:FUS459107 GEO458758:GEO459107 GOK458758:GOK459107 GYG458758:GYG459107 HIC458758:HIC459107 HRY458758:HRY459107 IBU458758:IBU459107 ILQ458758:ILQ459107 IVM458758:IVM459107 JFI458758:JFI459107 JPE458758:JPE459107 JZA458758:JZA459107 KIW458758:KIW459107 KSS458758:KSS459107 LCO458758:LCO459107 LMK458758:LMK459107 LWG458758:LWG459107 MGC458758:MGC459107 MPY458758:MPY459107 MZU458758:MZU459107 NJQ458758:NJQ459107 NTM458758:NTM459107 ODI458758:ODI459107 ONE458758:ONE459107 OXA458758:OXA459107 PGW458758:PGW459107 PQS458758:PQS459107 QAO458758:QAO459107 QKK458758:QKK459107 QUG458758:QUG459107 REC458758:REC459107 RNY458758:RNY459107 RXU458758:RXU459107 SHQ458758:SHQ459107 SRM458758:SRM459107 TBI458758:TBI459107 TLE458758:TLE459107 TVA458758:TVA459107 UEW458758:UEW459107 UOS458758:UOS459107 UYO458758:UYO459107 VIK458758:VIK459107 VSG458758:VSG459107 WCC458758:WCC459107 WLY458758:WLY459107 WVU458758:WVU459107 M524294:M524643 JI524294:JI524643 TE524294:TE524643 ADA524294:ADA524643 AMW524294:AMW524643 AWS524294:AWS524643 BGO524294:BGO524643 BQK524294:BQK524643 CAG524294:CAG524643 CKC524294:CKC524643 CTY524294:CTY524643 DDU524294:DDU524643 DNQ524294:DNQ524643 DXM524294:DXM524643 EHI524294:EHI524643 ERE524294:ERE524643 FBA524294:FBA524643 FKW524294:FKW524643 FUS524294:FUS524643 GEO524294:GEO524643 GOK524294:GOK524643 GYG524294:GYG524643 HIC524294:HIC524643 HRY524294:HRY524643 IBU524294:IBU524643 ILQ524294:ILQ524643 IVM524294:IVM524643 JFI524294:JFI524643 JPE524294:JPE524643 JZA524294:JZA524643 KIW524294:KIW524643 KSS524294:KSS524643 LCO524294:LCO524643 LMK524294:LMK524643 LWG524294:LWG524643 MGC524294:MGC524643 MPY524294:MPY524643 MZU524294:MZU524643 NJQ524294:NJQ524643 NTM524294:NTM524643 ODI524294:ODI524643 ONE524294:ONE524643 OXA524294:OXA524643 PGW524294:PGW524643 PQS524294:PQS524643 QAO524294:QAO524643 QKK524294:QKK524643 QUG524294:QUG524643 REC524294:REC524643 RNY524294:RNY524643 RXU524294:RXU524643 SHQ524294:SHQ524643 SRM524294:SRM524643 TBI524294:TBI524643 TLE524294:TLE524643 TVA524294:TVA524643 UEW524294:UEW524643 UOS524294:UOS524643 UYO524294:UYO524643 VIK524294:VIK524643 VSG524294:VSG524643 WCC524294:WCC524643 WLY524294:WLY524643 WVU524294:WVU524643 M589830:M590179 JI589830:JI590179 TE589830:TE590179 ADA589830:ADA590179 AMW589830:AMW590179 AWS589830:AWS590179 BGO589830:BGO590179 BQK589830:BQK590179 CAG589830:CAG590179 CKC589830:CKC590179 CTY589830:CTY590179 DDU589830:DDU590179 DNQ589830:DNQ590179 DXM589830:DXM590179 EHI589830:EHI590179 ERE589830:ERE590179 FBA589830:FBA590179 FKW589830:FKW590179 FUS589830:FUS590179 GEO589830:GEO590179 GOK589830:GOK590179 GYG589830:GYG590179 HIC589830:HIC590179 HRY589830:HRY590179 IBU589830:IBU590179 ILQ589830:ILQ590179 IVM589830:IVM590179 JFI589830:JFI590179 JPE589830:JPE590179 JZA589830:JZA590179 KIW589830:KIW590179 KSS589830:KSS590179 LCO589830:LCO590179 LMK589830:LMK590179 LWG589830:LWG590179 MGC589830:MGC590179 MPY589830:MPY590179 MZU589830:MZU590179 NJQ589830:NJQ590179 NTM589830:NTM590179 ODI589830:ODI590179 ONE589830:ONE590179 OXA589830:OXA590179 PGW589830:PGW590179 PQS589830:PQS590179 QAO589830:QAO590179 QKK589830:QKK590179 QUG589830:QUG590179 REC589830:REC590179 RNY589830:RNY590179 RXU589830:RXU590179 SHQ589830:SHQ590179 SRM589830:SRM590179 TBI589830:TBI590179 TLE589830:TLE590179 TVA589830:TVA590179 UEW589830:UEW590179 UOS589830:UOS590179 UYO589830:UYO590179 VIK589830:VIK590179 VSG589830:VSG590179 WCC589830:WCC590179 WLY589830:WLY590179 WVU589830:WVU590179 M655366:M655715 JI655366:JI655715 TE655366:TE655715 ADA655366:ADA655715 AMW655366:AMW655715 AWS655366:AWS655715 BGO655366:BGO655715 BQK655366:BQK655715 CAG655366:CAG655715 CKC655366:CKC655715 CTY655366:CTY655715 DDU655366:DDU655715 DNQ655366:DNQ655715 DXM655366:DXM655715 EHI655366:EHI655715 ERE655366:ERE655715 FBA655366:FBA655715 FKW655366:FKW655715 FUS655366:FUS655715 GEO655366:GEO655715 GOK655366:GOK655715 GYG655366:GYG655715 HIC655366:HIC655715 HRY655366:HRY655715 IBU655366:IBU655715 ILQ655366:ILQ655715 IVM655366:IVM655715 JFI655366:JFI655715 JPE655366:JPE655715 JZA655366:JZA655715 KIW655366:KIW655715 KSS655366:KSS655715 LCO655366:LCO655715 LMK655366:LMK655715 LWG655366:LWG655715 MGC655366:MGC655715 MPY655366:MPY655715 MZU655366:MZU655715 NJQ655366:NJQ655715 NTM655366:NTM655715 ODI655366:ODI655715 ONE655366:ONE655715 OXA655366:OXA655715 PGW655366:PGW655715 PQS655366:PQS655715 QAO655366:QAO655715 QKK655366:QKK655715 QUG655366:QUG655715 REC655366:REC655715 RNY655366:RNY655715 RXU655366:RXU655715 SHQ655366:SHQ655715 SRM655366:SRM655715 TBI655366:TBI655715 TLE655366:TLE655715 TVA655366:TVA655715 UEW655366:UEW655715 UOS655366:UOS655715 UYO655366:UYO655715 VIK655366:VIK655715 VSG655366:VSG655715 WCC655366:WCC655715 WLY655366:WLY655715 WVU655366:WVU655715 M720902:M721251 JI720902:JI721251 TE720902:TE721251 ADA720902:ADA721251 AMW720902:AMW721251 AWS720902:AWS721251 BGO720902:BGO721251 BQK720902:BQK721251 CAG720902:CAG721251 CKC720902:CKC721251 CTY720902:CTY721251 DDU720902:DDU721251 DNQ720902:DNQ721251 DXM720902:DXM721251 EHI720902:EHI721251 ERE720902:ERE721251 FBA720902:FBA721251 FKW720902:FKW721251 FUS720902:FUS721251 GEO720902:GEO721251 GOK720902:GOK721251 GYG720902:GYG721251 HIC720902:HIC721251 HRY720902:HRY721251 IBU720902:IBU721251 ILQ720902:ILQ721251 IVM720902:IVM721251 JFI720902:JFI721251 JPE720902:JPE721251 JZA720902:JZA721251 KIW720902:KIW721251 KSS720902:KSS721251 LCO720902:LCO721251 LMK720902:LMK721251 LWG720902:LWG721251 MGC720902:MGC721251 MPY720902:MPY721251 MZU720902:MZU721251 NJQ720902:NJQ721251 NTM720902:NTM721251 ODI720902:ODI721251 ONE720902:ONE721251 OXA720902:OXA721251 PGW720902:PGW721251 PQS720902:PQS721251 QAO720902:QAO721251 QKK720902:QKK721251 QUG720902:QUG721251 REC720902:REC721251 RNY720902:RNY721251 RXU720902:RXU721251 SHQ720902:SHQ721251 SRM720902:SRM721251 TBI720902:TBI721251 TLE720902:TLE721251 TVA720902:TVA721251 UEW720902:UEW721251 UOS720902:UOS721251 UYO720902:UYO721251 VIK720902:VIK721251 VSG720902:VSG721251 WCC720902:WCC721251 WLY720902:WLY721251 WVU720902:WVU721251 M786438:M786787 JI786438:JI786787 TE786438:TE786787 ADA786438:ADA786787 AMW786438:AMW786787 AWS786438:AWS786787 BGO786438:BGO786787 BQK786438:BQK786787 CAG786438:CAG786787 CKC786438:CKC786787 CTY786438:CTY786787 DDU786438:DDU786787 DNQ786438:DNQ786787 DXM786438:DXM786787 EHI786438:EHI786787 ERE786438:ERE786787 FBA786438:FBA786787 FKW786438:FKW786787 FUS786438:FUS786787 GEO786438:GEO786787 GOK786438:GOK786787 GYG786438:GYG786787 HIC786438:HIC786787 HRY786438:HRY786787 IBU786438:IBU786787 ILQ786438:ILQ786787 IVM786438:IVM786787 JFI786438:JFI786787 JPE786438:JPE786787 JZA786438:JZA786787 KIW786438:KIW786787 KSS786438:KSS786787 LCO786438:LCO786787 LMK786438:LMK786787 LWG786438:LWG786787 MGC786438:MGC786787 MPY786438:MPY786787 MZU786438:MZU786787 NJQ786438:NJQ786787 NTM786438:NTM786787 ODI786438:ODI786787 ONE786438:ONE786787 OXA786438:OXA786787 PGW786438:PGW786787 PQS786438:PQS786787 QAO786438:QAO786787 QKK786438:QKK786787 QUG786438:QUG786787 REC786438:REC786787 RNY786438:RNY786787 RXU786438:RXU786787 SHQ786438:SHQ786787 SRM786438:SRM786787 TBI786438:TBI786787 TLE786438:TLE786787 TVA786438:TVA786787 UEW786438:UEW786787 UOS786438:UOS786787 UYO786438:UYO786787 VIK786438:VIK786787 VSG786438:VSG786787 WCC786438:WCC786787 WLY786438:WLY786787 WVU786438:WVU786787 M851974:M852323 JI851974:JI852323 TE851974:TE852323 ADA851974:ADA852323 AMW851974:AMW852323 AWS851974:AWS852323 BGO851974:BGO852323 BQK851974:BQK852323 CAG851974:CAG852323 CKC851974:CKC852323 CTY851974:CTY852323 DDU851974:DDU852323 DNQ851974:DNQ852323 DXM851974:DXM852323 EHI851974:EHI852323 ERE851974:ERE852323 FBA851974:FBA852323 FKW851974:FKW852323 FUS851974:FUS852323 GEO851974:GEO852323 GOK851974:GOK852323 GYG851974:GYG852323 HIC851974:HIC852323 HRY851974:HRY852323 IBU851974:IBU852323 ILQ851974:ILQ852323 IVM851974:IVM852323 JFI851974:JFI852323 JPE851974:JPE852323 JZA851974:JZA852323 KIW851974:KIW852323 KSS851974:KSS852323 LCO851974:LCO852323 LMK851974:LMK852323 LWG851974:LWG852323 MGC851974:MGC852323 MPY851974:MPY852323 MZU851974:MZU852323 NJQ851974:NJQ852323 NTM851974:NTM852323 ODI851974:ODI852323 ONE851974:ONE852323 OXA851974:OXA852323 PGW851974:PGW852323 PQS851974:PQS852323 QAO851974:QAO852323 QKK851974:QKK852323 QUG851974:QUG852323 REC851974:REC852323 RNY851974:RNY852323 RXU851974:RXU852323 SHQ851974:SHQ852323 SRM851974:SRM852323 TBI851974:TBI852323 TLE851974:TLE852323 TVA851974:TVA852323 UEW851974:UEW852323 UOS851974:UOS852323 UYO851974:UYO852323 VIK851974:VIK852323 VSG851974:VSG852323 WCC851974:WCC852323 WLY851974:WLY852323 WVU851974:WVU852323 M917510:M917859 JI917510:JI917859 TE917510:TE917859 ADA917510:ADA917859 AMW917510:AMW917859 AWS917510:AWS917859 BGO917510:BGO917859 BQK917510:BQK917859 CAG917510:CAG917859 CKC917510:CKC917859 CTY917510:CTY917859 DDU917510:DDU917859 DNQ917510:DNQ917859 DXM917510:DXM917859 EHI917510:EHI917859 ERE917510:ERE917859 FBA917510:FBA917859 FKW917510:FKW917859 FUS917510:FUS917859 GEO917510:GEO917859 GOK917510:GOK917859 GYG917510:GYG917859 HIC917510:HIC917859 HRY917510:HRY917859 IBU917510:IBU917859 ILQ917510:ILQ917859 IVM917510:IVM917859 JFI917510:JFI917859 JPE917510:JPE917859 JZA917510:JZA917859 KIW917510:KIW917859 KSS917510:KSS917859 LCO917510:LCO917859 LMK917510:LMK917859 LWG917510:LWG917859 MGC917510:MGC917859 MPY917510:MPY917859 MZU917510:MZU917859 NJQ917510:NJQ917859 NTM917510:NTM917859 ODI917510:ODI917859 ONE917510:ONE917859 OXA917510:OXA917859 PGW917510:PGW917859 PQS917510:PQS917859 QAO917510:QAO917859 QKK917510:QKK917859 QUG917510:QUG917859 REC917510:REC917859 RNY917510:RNY917859 RXU917510:RXU917859 SHQ917510:SHQ917859 SRM917510:SRM917859 TBI917510:TBI917859 TLE917510:TLE917859 TVA917510:TVA917859 UEW917510:UEW917859 UOS917510:UOS917859 UYO917510:UYO917859 VIK917510:VIK917859 VSG917510:VSG917859 WCC917510:WCC917859 WLY917510:WLY917859 WVU917510:WVU917859 M983046:M983395 JI983046:JI983395 TE983046:TE983395 ADA983046:ADA983395 AMW983046:AMW983395 AWS983046:AWS983395 BGO983046:BGO983395 BQK983046:BQK983395 CAG983046:CAG983395 CKC983046:CKC983395 CTY983046:CTY983395 DDU983046:DDU983395 DNQ983046:DNQ983395 DXM983046:DXM983395 EHI983046:EHI983395 ERE983046:ERE983395 FBA983046:FBA983395 FKW983046:FKW983395 FUS983046:FUS983395 GEO983046:GEO983395 GOK983046:GOK983395 GYG983046:GYG983395 HIC983046:HIC983395 HRY983046:HRY983395 IBU983046:IBU983395 ILQ983046:ILQ983395 IVM983046:IVM983395 JFI983046:JFI983395 JPE983046:JPE983395 JZA983046:JZA983395 KIW983046:KIW983395 KSS983046:KSS983395 LCO983046:LCO983395 LMK983046:LMK983395 LWG983046:LWG983395 MGC983046:MGC983395 MPY983046:MPY983395 MZU983046:MZU983395 NJQ983046:NJQ983395 NTM983046:NTM983395 ODI983046:ODI983395 ONE983046:ONE983395 OXA983046:OXA983395 PGW983046:PGW983395 PQS983046:PQS983395 QAO983046:QAO983395 QKK983046:QKK983395 QUG983046:QUG983395 REC983046:REC983395 RNY983046:RNY983395 RXU983046:RXU983395 SHQ983046:SHQ983395 SRM983046:SRM983395 TBI983046:TBI983395 TLE983046:TLE983395 TVA983046:TVA983395 UEW983046:UEW983395 UOS983046:UOS983395 UYO983046:UYO983395 VIK983046:VIK983395 VSG983046:VSG983395 WCC983046:WCC983395 WLY983046:WLY983395 M6:M355">
      <formula1>$C$372:$C$379</formula1>
    </dataValidation>
    <dataValidation type="list" allowBlank="1" showInputMessage="1" showErrorMessage="1" sqref="WVS983046:WVS983395 JG6:JG355 TC6:TC355 ACY6:ACY355 AMU6:AMU355 AWQ6:AWQ355 BGM6:BGM355 BQI6:BQI355 CAE6:CAE355 CKA6:CKA355 CTW6:CTW355 DDS6:DDS355 DNO6:DNO355 DXK6:DXK355 EHG6:EHG355 ERC6:ERC355 FAY6:FAY355 FKU6:FKU355 FUQ6:FUQ355 GEM6:GEM355 GOI6:GOI355 GYE6:GYE355 HIA6:HIA355 HRW6:HRW355 IBS6:IBS355 ILO6:ILO355 IVK6:IVK355 JFG6:JFG355 JPC6:JPC355 JYY6:JYY355 KIU6:KIU355 KSQ6:KSQ355 LCM6:LCM355 LMI6:LMI355 LWE6:LWE355 MGA6:MGA355 MPW6:MPW355 MZS6:MZS355 NJO6:NJO355 NTK6:NTK355 ODG6:ODG355 ONC6:ONC355 OWY6:OWY355 PGU6:PGU355 PQQ6:PQQ355 QAM6:QAM355 QKI6:QKI355 QUE6:QUE355 REA6:REA355 RNW6:RNW355 RXS6:RXS355 SHO6:SHO355 SRK6:SRK355 TBG6:TBG355 TLC6:TLC355 TUY6:TUY355 UEU6:UEU355 UOQ6:UOQ355 UYM6:UYM355 VII6:VII355 VSE6:VSE355 WCA6:WCA355 WLW6:WLW355 WVS6:WVS355 K65542:K65891 JG65542:JG65891 TC65542:TC65891 ACY65542:ACY65891 AMU65542:AMU65891 AWQ65542:AWQ65891 BGM65542:BGM65891 BQI65542:BQI65891 CAE65542:CAE65891 CKA65542:CKA65891 CTW65542:CTW65891 DDS65542:DDS65891 DNO65542:DNO65891 DXK65542:DXK65891 EHG65542:EHG65891 ERC65542:ERC65891 FAY65542:FAY65891 FKU65542:FKU65891 FUQ65542:FUQ65891 GEM65542:GEM65891 GOI65542:GOI65891 GYE65542:GYE65891 HIA65542:HIA65891 HRW65542:HRW65891 IBS65542:IBS65891 ILO65542:ILO65891 IVK65542:IVK65891 JFG65542:JFG65891 JPC65542:JPC65891 JYY65542:JYY65891 KIU65542:KIU65891 KSQ65542:KSQ65891 LCM65542:LCM65891 LMI65542:LMI65891 LWE65542:LWE65891 MGA65542:MGA65891 MPW65542:MPW65891 MZS65542:MZS65891 NJO65542:NJO65891 NTK65542:NTK65891 ODG65542:ODG65891 ONC65542:ONC65891 OWY65542:OWY65891 PGU65542:PGU65891 PQQ65542:PQQ65891 QAM65542:QAM65891 QKI65542:QKI65891 QUE65542:QUE65891 REA65542:REA65891 RNW65542:RNW65891 RXS65542:RXS65891 SHO65542:SHO65891 SRK65542:SRK65891 TBG65542:TBG65891 TLC65542:TLC65891 TUY65542:TUY65891 UEU65542:UEU65891 UOQ65542:UOQ65891 UYM65542:UYM65891 VII65542:VII65891 VSE65542:VSE65891 WCA65542:WCA65891 WLW65542:WLW65891 WVS65542:WVS65891 K131078:K131427 JG131078:JG131427 TC131078:TC131427 ACY131078:ACY131427 AMU131078:AMU131427 AWQ131078:AWQ131427 BGM131078:BGM131427 BQI131078:BQI131427 CAE131078:CAE131427 CKA131078:CKA131427 CTW131078:CTW131427 DDS131078:DDS131427 DNO131078:DNO131427 DXK131078:DXK131427 EHG131078:EHG131427 ERC131078:ERC131427 FAY131078:FAY131427 FKU131078:FKU131427 FUQ131078:FUQ131427 GEM131078:GEM131427 GOI131078:GOI131427 GYE131078:GYE131427 HIA131078:HIA131427 HRW131078:HRW131427 IBS131078:IBS131427 ILO131078:ILO131427 IVK131078:IVK131427 JFG131078:JFG131427 JPC131078:JPC131427 JYY131078:JYY131427 KIU131078:KIU131427 KSQ131078:KSQ131427 LCM131078:LCM131427 LMI131078:LMI131427 LWE131078:LWE131427 MGA131078:MGA131427 MPW131078:MPW131427 MZS131078:MZS131427 NJO131078:NJO131427 NTK131078:NTK131427 ODG131078:ODG131427 ONC131078:ONC131427 OWY131078:OWY131427 PGU131078:PGU131427 PQQ131078:PQQ131427 QAM131078:QAM131427 QKI131078:QKI131427 QUE131078:QUE131427 REA131078:REA131427 RNW131078:RNW131427 RXS131078:RXS131427 SHO131078:SHO131427 SRK131078:SRK131427 TBG131078:TBG131427 TLC131078:TLC131427 TUY131078:TUY131427 UEU131078:UEU131427 UOQ131078:UOQ131427 UYM131078:UYM131427 VII131078:VII131427 VSE131078:VSE131427 WCA131078:WCA131427 WLW131078:WLW131427 WVS131078:WVS131427 K196614:K196963 JG196614:JG196963 TC196614:TC196963 ACY196614:ACY196963 AMU196614:AMU196963 AWQ196614:AWQ196963 BGM196614:BGM196963 BQI196614:BQI196963 CAE196614:CAE196963 CKA196614:CKA196963 CTW196614:CTW196963 DDS196614:DDS196963 DNO196614:DNO196963 DXK196614:DXK196963 EHG196614:EHG196963 ERC196614:ERC196963 FAY196614:FAY196963 FKU196614:FKU196963 FUQ196614:FUQ196963 GEM196614:GEM196963 GOI196614:GOI196963 GYE196614:GYE196963 HIA196614:HIA196963 HRW196614:HRW196963 IBS196614:IBS196963 ILO196614:ILO196963 IVK196614:IVK196963 JFG196614:JFG196963 JPC196614:JPC196963 JYY196614:JYY196963 KIU196614:KIU196963 KSQ196614:KSQ196963 LCM196614:LCM196963 LMI196614:LMI196963 LWE196614:LWE196963 MGA196614:MGA196963 MPW196614:MPW196963 MZS196614:MZS196963 NJO196614:NJO196963 NTK196614:NTK196963 ODG196614:ODG196963 ONC196614:ONC196963 OWY196614:OWY196963 PGU196614:PGU196963 PQQ196614:PQQ196963 QAM196614:QAM196963 QKI196614:QKI196963 QUE196614:QUE196963 REA196614:REA196963 RNW196614:RNW196963 RXS196614:RXS196963 SHO196614:SHO196963 SRK196614:SRK196963 TBG196614:TBG196963 TLC196614:TLC196963 TUY196614:TUY196963 UEU196614:UEU196963 UOQ196614:UOQ196963 UYM196614:UYM196963 VII196614:VII196963 VSE196614:VSE196963 WCA196614:WCA196963 WLW196614:WLW196963 WVS196614:WVS196963 K262150:K262499 JG262150:JG262499 TC262150:TC262499 ACY262150:ACY262499 AMU262150:AMU262499 AWQ262150:AWQ262499 BGM262150:BGM262499 BQI262150:BQI262499 CAE262150:CAE262499 CKA262150:CKA262499 CTW262150:CTW262499 DDS262150:DDS262499 DNO262150:DNO262499 DXK262150:DXK262499 EHG262150:EHG262499 ERC262150:ERC262499 FAY262150:FAY262499 FKU262150:FKU262499 FUQ262150:FUQ262499 GEM262150:GEM262499 GOI262150:GOI262499 GYE262150:GYE262499 HIA262150:HIA262499 HRW262150:HRW262499 IBS262150:IBS262499 ILO262150:ILO262499 IVK262150:IVK262499 JFG262150:JFG262499 JPC262150:JPC262499 JYY262150:JYY262499 KIU262150:KIU262499 KSQ262150:KSQ262499 LCM262150:LCM262499 LMI262150:LMI262499 LWE262150:LWE262499 MGA262150:MGA262499 MPW262150:MPW262499 MZS262150:MZS262499 NJO262150:NJO262499 NTK262150:NTK262499 ODG262150:ODG262499 ONC262150:ONC262499 OWY262150:OWY262499 PGU262150:PGU262499 PQQ262150:PQQ262499 QAM262150:QAM262499 QKI262150:QKI262499 QUE262150:QUE262499 REA262150:REA262499 RNW262150:RNW262499 RXS262150:RXS262499 SHO262150:SHO262499 SRK262150:SRK262499 TBG262150:TBG262499 TLC262150:TLC262499 TUY262150:TUY262499 UEU262150:UEU262499 UOQ262150:UOQ262499 UYM262150:UYM262499 VII262150:VII262499 VSE262150:VSE262499 WCA262150:WCA262499 WLW262150:WLW262499 WVS262150:WVS262499 K327686:K328035 JG327686:JG328035 TC327686:TC328035 ACY327686:ACY328035 AMU327686:AMU328035 AWQ327686:AWQ328035 BGM327686:BGM328035 BQI327686:BQI328035 CAE327686:CAE328035 CKA327686:CKA328035 CTW327686:CTW328035 DDS327686:DDS328035 DNO327686:DNO328035 DXK327686:DXK328035 EHG327686:EHG328035 ERC327686:ERC328035 FAY327686:FAY328035 FKU327686:FKU328035 FUQ327686:FUQ328035 GEM327686:GEM328035 GOI327686:GOI328035 GYE327686:GYE328035 HIA327686:HIA328035 HRW327686:HRW328035 IBS327686:IBS328035 ILO327686:ILO328035 IVK327686:IVK328035 JFG327686:JFG328035 JPC327686:JPC328035 JYY327686:JYY328035 KIU327686:KIU328035 KSQ327686:KSQ328035 LCM327686:LCM328035 LMI327686:LMI328035 LWE327686:LWE328035 MGA327686:MGA328035 MPW327686:MPW328035 MZS327686:MZS328035 NJO327686:NJO328035 NTK327686:NTK328035 ODG327686:ODG328035 ONC327686:ONC328035 OWY327686:OWY328035 PGU327686:PGU328035 PQQ327686:PQQ328035 QAM327686:QAM328035 QKI327686:QKI328035 QUE327686:QUE328035 REA327686:REA328035 RNW327686:RNW328035 RXS327686:RXS328035 SHO327686:SHO328035 SRK327686:SRK328035 TBG327686:TBG328035 TLC327686:TLC328035 TUY327686:TUY328035 UEU327686:UEU328035 UOQ327686:UOQ328035 UYM327686:UYM328035 VII327686:VII328035 VSE327686:VSE328035 WCA327686:WCA328035 WLW327686:WLW328035 WVS327686:WVS328035 K393222:K393571 JG393222:JG393571 TC393222:TC393571 ACY393222:ACY393571 AMU393222:AMU393571 AWQ393222:AWQ393571 BGM393222:BGM393571 BQI393222:BQI393571 CAE393222:CAE393571 CKA393222:CKA393571 CTW393222:CTW393571 DDS393222:DDS393571 DNO393222:DNO393571 DXK393222:DXK393571 EHG393222:EHG393571 ERC393222:ERC393571 FAY393222:FAY393571 FKU393222:FKU393571 FUQ393222:FUQ393571 GEM393222:GEM393571 GOI393222:GOI393571 GYE393222:GYE393571 HIA393222:HIA393571 HRW393222:HRW393571 IBS393222:IBS393571 ILO393222:ILO393571 IVK393222:IVK393571 JFG393222:JFG393571 JPC393222:JPC393571 JYY393222:JYY393571 KIU393222:KIU393571 KSQ393222:KSQ393571 LCM393222:LCM393571 LMI393222:LMI393571 LWE393222:LWE393571 MGA393222:MGA393571 MPW393222:MPW393571 MZS393222:MZS393571 NJO393222:NJO393571 NTK393222:NTK393571 ODG393222:ODG393571 ONC393222:ONC393571 OWY393222:OWY393571 PGU393222:PGU393571 PQQ393222:PQQ393571 QAM393222:QAM393571 QKI393222:QKI393571 QUE393222:QUE393571 REA393222:REA393571 RNW393222:RNW393571 RXS393222:RXS393571 SHO393222:SHO393571 SRK393222:SRK393571 TBG393222:TBG393571 TLC393222:TLC393571 TUY393222:TUY393571 UEU393222:UEU393571 UOQ393222:UOQ393571 UYM393222:UYM393571 VII393222:VII393571 VSE393222:VSE393571 WCA393222:WCA393571 WLW393222:WLW393571 WVS393222:WVS393571 K458758:K459107 JG458758:JG459107 TC458758:TC459107 ACY458758:ACY459107 AMU458758:AMU459107 AWQ458758:AWQ459107 BGM458758:BGM459107 BQI458758:BQI459107 CAE458758:CAE459107 CKA458758:CKA459107 CTW458758:CTW459107 DDS458758:DDS459107 DNO458758:DNO459107 DXK458758:DXK459107 EHG458758:EHG459107 ERC458758:ERC459107 FAY458758:FAY459107 FKU458758:FKU459107 FUQ458758:FUQ459107 GEM458758:GEM459107 GOI458758:GOI459107 GYE458758:GYE459107 HIA458758:HIA459107 HRW458758:HRW459107 IBS458758:IBS459107 ILO458758:ILO459107 IVK458758:IVK459107 JFG458758:JFG459107 JPC458758:JPC459107 JYY458758:JYY459107 KIU458758:KIU459107 KSQ458758:KSQ459107 LCM458758:LCM459107 LMI458758:LMI459107 LWE458758:LWE459107 MGA458758:MGA459107 MPW458758:MPW459107 MZS458758:MZS459107 NJO458758:NJO459107 NTK458758:NTK459107 ODG458758:ODG459107 ONC458758:ONC459107 OWY458758:OWY459107 PGU458758:PGU459107 PQQ458758:PQQ459107 QAM458758:QAM459107 QKI458758:QKI459107 QUE458758:QUE459107 REA458758:REA459107 RNW458758:RNW459107 RXS458758:RXS459107 SHO458758:SHO459107 SRK458758:SRK459107 TBG458758:TBG459107 TLC458758:TLC459107 TUY458758:TUY459107 UEU458758:UEU459107 UOQ458758:UOQ459107 UYM458758:UYM459107 VII458758:VII459107 VSE458758:VSE459107 WCA458758:WCA459107 WLW458758:WLW459107 WVS458758:WVS459107 K524294:K524643 JG524294:JG524643 TC524294:TC524643 ACY524294:ACY524643 AMU524294:AMU524643 AWQ524294:AWQ524643 BGM524294:BGM524643 BQI524294:BQI524643 CAE524294:CAE524643 CKA524294:CKA524643 CTW524294:CTW524643 DDS524294:DDS524643 DNO524294:DNO524643 DXK524294:DXK524643 EHG524294:EHG524643 ERC524294:ERC524643 FAY524294:FAY524643 FKU524294:FKU524643 FUQ524294:FUQ524643 GEM524294:GEM524643 GOI524294:GOI524643 GYE524294:GYE524643 HIA524294:HIA524643 HRW524294:HRW524643 IBS524294:IBS524643 ILO524294:ILO524643 IVK524294:IVK524643 JFG524294:JFG524643 JPC524294:JPC524643 JYY524294:JYY524643 KIU524294:KIU524643 KSQ524294:KSQ524643 LCM524294:LCM524643 LMI524294:LMI524643 LWE524294:LWE524643 MGA524294:MGA524643 MPW524294:MPW524643 MZS524294:MZS524643 NJO524294:NJO524643 NTK524294:NTK524643 ODG524294:ODG524643 ONC524294:ONC524643 OWY524294:OWY524643 PGU524294:PGU524643 PQQ524294:PQQ524643 QAM524294:QAM524643 QKI524294:QKI524643 QUE524294:QUE524643 REA524294:REA524643 RNW524294:RNW524643 RXS524294:RXS524643 SHO524294:SHO524643 SRK524294:SRK524643 TBG524294:TBG524643 TLC524294:TLC524643 TUY524294:TUY524643 UEU524294:UEU524643 UOQ524294:UOQ524643 UYM524294:UYM524643 VII524294:VII524643 VSE524294:VSE524643 WCA524294:WCA524643 WLW524294:WLW524643 WVS524294:WVS524643 K589830:K590179 JG589830:JG590179 TC589830:TC590179 ACY589830:ACY590179 AMU589830:AMU590179 AWQ589830:AWQ590179 BGM589830:BGM590179 BQI589830:BQI590179 CAE589830:CAE590179 CKA589830:CKA590179 CTW589830:CTW590179 DDS589830:DDS590179 DNO589830:DNO590179 DXK589830:DXK590179 EHG589830:EHG590179 ERC589830:ERC590179 FAY589830:FAY590179 FKU589830:FKU590179 FUQ589830:FUQ590179 GEM589830:GEM590179 GOI589830:GOI590179 GYE589830:GYE590179 HIA589830:HIA590179 HRW589830:HRW590179 IBS589830:IBS590179 ILO589830:ILO590179 IVK589830:IVK590179 JFG589830:JFG590179 JPC589830:JPC590179 JYY589830:JYY590179 KIU589830:KIU590179 KSQ589830:KSQ590179 LCM589830:LCM590179 LMI589830:LMI590179 LWE589830:LWE590179 MGA589830:MGA590179 MPW589830:MPW590179 MZS589830:MZS590179 NJO589830:NJO590179 NTK589830:NTK590179 ODG589830:ODG590179 ONC589830:ONC590179 OWY589830:OWY590179 PGU589830:PGU590179 PQQ589830:PQQ590179 QAM589830:QAM590179 QKI589830:QKI590179 QUE589830:QUE590179 REA589830:REA590179 RNW589830:RNW590179 RXS589830:RXS590179 SHO589830:SHO590179 SRK589830:SRK590179 TBG589830:TBG590179 TLC589830:TLC590179 TUY589830:TUY590179 UEU589830:UEU590179 UOQ589830:UOQ590179 UYM589830:UYM590179 VII589830:VII590179 VSE589830:VSE590179 WCA589830:WCA590179 WLW589830:WLW590179 WVS589830:WVS590179 K655366:K655715 JG655366:JG655715 TC655366:TC655715 ACY655366:ACY655715 AMU655366:AMU655715 AWQ655366:AWQ655715 BGM655366:BGM655715 BQI655366:BQI655715 CAE655366:CAE655715 CKA655366:CKA655715 CTW655366:CTW655715 DDS655366:DDS655715 DNO655366:DNO655715 DXK655366:DXK655715 EHG655366:EHG655715 ERC655366:ERC655715 FAY655366:FAY655715 FKU655366:FKU655715 FUQ655366:FUQ655715 GEM655366:GEM655715 GOI655366:GOI655715 GYE655366:GYE655715 HIA655366:HIA655715 HRW655366:HRW655715 IBS655366:IBS655715 ILO655366:ILO655715 IVK655366:IVK655715 JFG655366:JFG655715 JPC655366:JPC655715 JYY655366:JYY655715 KIU655366:KIU655715 KSQ655366:KSQ655715 LCM655366:LCM655715 LMI655366:LMI655715 LWE655366:LWE655715 MGA655366:MGA655715 MPW655366:MPW655715 MZS655366:MZS655715 NJO655366:NJO655715 NTK655366:NTK655715 ODG655366:ODG655715 ONC655366:ONC655715 OWY655366:OWY655715 PGU655366:PGU655715 PQQ655366:PQQ655715 QAM655366:QAM655715 QKI655366:QKI655715 QUE655366:QUE655715 REA655366:REA655715 RNW655366:RNW655715 RXS655366:RXS655715 SHO655366:SHO655715 SRK655366:SRK655715 TBG655366:TBG655715 TLC655366:TLC655715 TUY655366:TUY655715 UEU655366:UEU655715 UOQ655366:UOQ655715 UYM655366:UYM655715 VII655366:VII655715 VSE655366:VSE655715 WCA655366:WCA655715 WLW655366:WLW655715 WVS655366:WVS655715 K720902:K721251 JG720902:JG721251 TC720902:TC721251 ACY720902:ACY721251 AMU720902:AMU721251 AWQ720902:AWQ721251 BGM720902:BGM721251 BQI720902:BQI721251 CAE720902:CAE721251 CKA720902:CKA721251 CTW720902:CTW721251 DDS720902:DDS721251 DNO720902:DNO721251 DXK720902:DXK721251 EHG720902:EHG721251 ERC720902:ERC721251 FAY720902:FAY721251 FKU720902:FKU721251 FUQ720902:FUQ721251 GEM720902:GEM721251 GOI720902:GOI721251 GYE720902:GYE721251 HIA720902:HIA721251 HRW720902:HRW721251 IBS720902:IBS721251 ILO720902:ILO721251 IVK720902:IVK721251 JFG720902:JFG721251 JPC720902:JPC721251 JYY720902:JYY721251 KIU720902:KIU721251 KSQ720902:KSQ721251 LCM720902:LCM721251 LMI720902:LMI721251 LWE720902:LWE721251 MGA720902:MGA721251 MPW720902:MPW721251 MZS720902:MZS721251 NJO720902:NJO721251 NTK720902:NTK721251 ODG720902:ODG721251 ONC720902:ONC721251 OWY720902:OWY721251 PGU720902:PGU721251 PQQ720902:PQQ721251 QAM720902:QAM721251 QKI720902:QKI721251 QUE720902:QUE721251 REA720902:REA721251 RNW720902:RNW721251 RXS720902:RXS721251 SHO720902:SHO721251 SRK720902:SRK721251 TBG720902:TBG721251 TLC720902:TLC721251 TUY720902:TUY721251 UEU720902:UEU721251 UOQ720902:UOQ721251 UYM720902:UYM721251 VII720902:VII721251 VSE720902:VSE721251 WCA720902:WCA721251 WLW720902:WLW721251 WVS720902:WVS721251 K786438:K786787 JG786438:JG786787 TC786438:TC786787 ACY786438:ACY786787 AMU786438:AMU786787 AWQ786438:AWQ786787 BGM786438:BGM786787 BQI786438:BQI786787 CAE786438:CAE786787 CKA786438:CKA786787 CTW786438:CTW786787 DDS786438:DDS786787 DNO786438:DNO786787 DXK786438:DXK786787 EHG786438:EHG786787 ERC786438:ERC786787 FAY786438:FAY786787 FKU786438:FKU786787 FUQ786438:FUQ786787 GEM786438:GEM786787 GOI786438:GOI786787 GYE786438:GYE786787 HIA786438:HIA786787 HRW786438:HRW786787 IBS786438:IBS786787 ILO786438:ILO786787 IVK786438:IVK786787 JFG786438:JFG786787 JPC786438:JPC786787 JYY786438:JYY786787 KIU786438:KIU786787 KSQ786438:KSQ786787 LCM786438:LCM786787 LMI786438:LMI786787 LWE786438:LWE786787 MGA786438:MGA786787 MPW786438:MPW786787 MZS786438:MZS786787 NJO786438:NJO786787 NTK786438:NTK786787 ODG786438:ODG786787 ONC786438:ONC786787 OWY786438:OWY786787 PGU786438:PGU786787 PQQ786438:PQQ786787 QAM786438:QAM786787 QKI786438:QKI786787 QUE786438:QUE786787 REA786438:REA786787 RNW786438:RNW786787 RXS786438:RXS786787 SHO786438:SHO786787 SRK786438:SRK786787 TBG786438:TBG786787 TLC786438:TLC786787 TUY786438:TUY786787 UEU786438:UEU786787 UOQ786438:UOQ786787 UYM786438:UYM786787 VII786438:VII786787 VSE786438:VSE786787 WCA786438:WCA786787 WLW786438:WLW786787 WVS786438:WVS786787 K851974:K852323 JG851974:JG852323 TC851974:TC852323 ACY851974:ACY852323 AMU851974:AMU852323 AWQ851974:AWQ852323 BGM851974:BGM852323 BQI851974:BQI852323 CAE851974:CAE852323 CKA851974:CKA852323 CTW851974:CTW852323 DDS851974:DDS852323 DNO851974:DNO852323 DXK851974:DXK852323 EHG851974:EHG852323 ERC851974:ERC852323 FAY851974:FAY852323 FKU851974:FKU852323 FUQ851974:FUQ852323 GEM851974:GEM852323 GOI851974:GOI852323 GYE851974:GYE852323 HIA851974:HIA852323 HRW851974:HRW852323 IBS851974:IBS852323 ILO851974:ILO852323 IVK851974:IVK852323 JFG851974:JFG852323 JPC851974:JPC852323 JYY851974:JYY852323 KIU851974:KIU852323 KSQ851974:KSQ852323 LCM851974:LCM852323 LMI851974:LMI852323 LWE851974:LWE852323 MGA851974:MGA852323 MPW851974:MPW852323 MZS851974:MZS852323 NJO851974:NJO852323 NTK851974:NTK852323 ODG851974:ODG852323 ONC851974:ONC852323 OWY851974:OWY852323 PGU851974:PGU852323 PQQ851974:PQQ852323 QAM851974:QAM852323 QKI851974:QKI852323 QUE851974:QUE852323 REA851974:REA852323 RNW851974:RNW852323 RXS851974:RXS852323 SHO851974:SHO852323 SRK851974:SRK852323 TBG851974:TBG852323 TLC851974:TLC852323 TUY851974:TUY852323 UEU851974:UEU852323 UOQ851974:UOQ852323 UYM851974:UYM852323 VII851974:VII852323 VSE851974:VSE852323 WCA851974:WCA852323 WLW851974:WLW852323 WVS851974:WVS852323 K917510:K917859 JG917510:JG917859 TC917510:TC917859 ACY917510:ACY917859 AMU917510:AMU917859 AWQ917510:AWQ917859 BGM917510:BGM917859 BQI917510:BQI917859 CAE917510:CAE917859 CKA917510:CKA917859 CTW917510:CTW917859 DDS917510:DDS917859 DNO917510:DNO917859 DXK917510:DXK917859 EHG917510:EHG917859 ERC917510:ERC917859 FAY917510:FAY917859 FKU917510:FKU917859 FUQ917510:FUQ917859 GEM917510:GEM917859 GOI917510:GOI917859 GYE917510:GYE917859 HIA917510:HIA917859 HRW917510:HRW917859 IBS917510:IBS917859 ILO917510:ILO917859 IVK917510:IVK917859 JFG917510:JFG917859 JPC917510:JPC917859 JYY917510:JYY917859 KIU917510:KIU917859 KSQ917510:KSQ917859 LCM917510:LCM917859 LMI917510:LMI917859 LWE917510:LWE917859 MGA917510:MGA917859 MPW917510:MPW917859 MZS917510:MZS917859 NJO917510:NJO917859 NTK917510:NTK917859 ODG917510:ODG917859 ONC917510:ONC917859 OWY917510:OWY917859 PGU917510:PGU917859 PQQ917510:PQQ917859 QAM917510:QAM917859 QKI917510:QKI917859 QUE917510:QUE917859 REA917510:REA917859 RNW917510:RNW917859 RXS917510:RXS917859 SHO917510:SHO917859 SRK917510:SRK917859 TBG917510:TBG917859 TLC917510:TLC917859 TUY917510:TUY917859 UEU917510:UEU917859 UOQ917510:UOQ917859 UYM917510:UYM917859 VII917510:VII917859 VSE917510:VSE917859 WCA917510:WCA917859 WLW917510:WLW917859 WVS917510:WVS917859 K983046:K983395 JG983046:JG983395 TC983046:TC983395 ACY983046:ACY983395 AMU983046:AMU983395 AWQ983046:AWQ983395 BGM983046:BGM983395 BQI983046:BQI983395 CAE983046:CAE983395 CKA983046:CKA983395 CTW983046:CTW983395 DDS983046:DDS983395 DNO983046:DNO983395 DXK983046:DXK983395 EHG983046:EHG983395 ERC983046:ERC983395 FAY983046:FAY983395 FKU983046:FKU983395 FUQ983046:FUQ983395 GEM983046:GEM983395 GOI983046:GOI983395 GYE983046:GYE983395 HIA983046:HIA983395 HRW983046:HRW983395 IBS983046:IBS983395 ILO983046:ILO983395 IVK983046:IVK983395 JFG983046:JFG983395 JPC983046:JPC983395 JYY983046:JYY983395 KIU983046:KIU983395 KSQ983046:KSQ983395 LCM983046:LCM983395 LMI983046:LMI983395 LWE983046:LWE983395 MGA983046:MGA983395 MPW983046:MPW983395 MZS983046:MZS983395 NJO983046:NJO983395 NTK983046:NTK983395 ODG983046:ODG983395 ONC983046:ONC983395 OWY983046:OWY983395 PGU983046:PGU983395 PQQ983046:PQQ983395 QAM983046:QAM983395 QKI983046:QKI983395 QUE983046:QUE983395 REA983046:REA983395 RNW983046:RNW983395 RXS983046:RXS983395 SHO983046:SHO983395 SRK983046:SRK983395 TBG983046:TBG983395 TLC983046:TLC983395 TUY983046:TUY983395 UEU983046:UEU983395 UOQ983046:UOQ983395 UYM983046:UYM983395 VII983046:VII983395 VSE983046:VSE983395 WCA983046:WCA983395 WLW983046:WLW983395 K6:K355">
      <formula1>"Camió,Furgoneta"</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K19" sqref="K19"/>
    </sheetView>
  </sheetViews>
  <sheetFormatPr defaultRowHeight="14.5" x14ac:dyDescent="0.35"/>
  <cols>
    <col min="1" max="1" width="35.26953125" customWidth="1"/>
    <col min="2" max="2" width="12" customWidth="1"/>
    <col min="3" max="3" width="10.54296875" customWidth="1"/>
    <col min="4" max="4" width="12.26953125" customWidth="1"/>
    <col min="5" max="5" width="11.54296875" customWidth="1"/>
    <col min="6" max="6" width="12.1796875" customWidth="1"/>
    <col min="8" max="8" width="11.81640625" customWidth="1"/>
  </cols>
  <sheetData>
    <row r="1" spans="1:10" ht="45.5" x14ac:dyDescent="0.45">
      <c r="A1" s="202" t="s">
        <v>484</v>
      </c>
      <c r="B1" s="202" t="s">
        <v>524</v>
      </c>
      <c r="C1" s="202" t="s">
        <v>518</v>
      </c>
      <c r="D1" s="202" t="s">
        <v>525</v>
      </c>
      <c r="E1" s="202" t="s">
        <v>521</v>
      </c>
      <c r="F1" s="202" t="s">
        <v>526</v>
      </c>
      <c r="G1" s="395" t="s">
        <v>534</v>
      </c>
      <c r="H1" s="395"/>
      <c r="I1" s="210" t="s">
        <v>544</v>
      </c>
      <c r="J1" s="210" t="s">
        <v>546</v>
      </c>
    </row>
    <row r="2" spans="1:10" x14ac:dyDescent="0.35">
      <c r="A2" s="402" t="s">
        <v>533</v>
      </c>
      <c r="B2" s="402"/>
      <c r="C2" s="402"/>
      <c r="D2" s="402"/>
      <c r="E2" s="402"/>
      <c r="F2" s="402"/>
      <c r="G2" s="402"/>
      <c r="H2" s="402"/>
      <c r="I2" s="402"/>
      <c r="J2" s="402"/>
    </row>
    <row r="3" spans="1:10" ht="72" customHeight="1" x14ac:dyDescent="0.35">
      <c r="A3" s="211" t="s">
        <v>517</v>
      </c>
      <c r="B3" s="212">
        <v>3225</v>
      </c>
      <c r="C3" s="211">
        <v>800</v>
      </c>
      <c r="D3" s="211">
        <v>5.0999999999999996</v>
      </c>
      <c r="E3" s="211" t="s">
        <v>92</v>
      </c>
      <c r="F3" s="211">
        <v>135</v>
      </c>
      <c r="G3" s="397"/>
      <c r="H3" s="398"/>
      <c r="I3" s="396">
        <f>SUM(C3:C10)/8</f>
        <v>920.625</v>
      </c>
      <c r="J3" s="396">
        <v>800</v>
      </c>
    </row>
    <row r="4" spans="1:10" ht="69" customHeight="1" x14ac:dyDescent="0.35">
      <c r="A4" s="211" t="s">
        <v>519</v>
      </c>
      <c r="B4" s="212">
        <v>3250</v>
      </c>
      <c r="C4" s="211">
        <v>740</v>
      </c>
      <c r="D4" s="211">
        <v>4.7</v>
      </c>
      <c r="E4" s="211" t="s">
        <v>92</v>
      </c>
      <c r="F4" s="211">
        <v>123</v>
      </c>
      <c r="G4" s="397"/>
      <c r="H4" s="398"/>
      <c r="I4" s="396"/>
      <c r="J4" s="396"/>
    </row>
    <row r="5" spans="1:10" x14ac:dyDescent="0.35">
      <c r="A5" s="211" t="s">
        <v>520</v>
      </c>
      <c r="B5" s="212">
        <v>2239</v>
      </c>
      <c r="C5" s="211">
        <v>650</v>
      </c>
      <c r="D5" s="211">
        <v>15.5</v>
      </c>
      <c r="E5" s="211" t="s">
        <v>486</v>
      </c>
      <c r="F5" s="211"/>
      <c r="G5" s="397"/>
      <c r="H5" s="398"/>
      <c r="I5" s="396"/>
      <c r="J5" s="396"/>
    </row>
    <row r="6" spans="1:10" ht="64.900000000000006" customHeight="1" x14ac:dyDescent="0.35">
      <c r="A6" s="211" t="s">
        <v>522</v>
      </c>
      <c r="B6" s="212">
        <v>2740</v>
      </c>
      <c r="C6" s="211">
        <v>1075</v>
      </c>
      <c r="D6" s="211">
        <v>6.5</v>
      </c>
      <c r="E6" s="211" t="s">
        <v>92</v>
      </c>
      <c r="F6" s="211">
        <v>170</v>
      </c>
      <c r="G6" s="397"/>
      <c r="H6" s="398"/>
      <c r="I6" s="396"/>
      <c r="J6" s="396"/>
    </row>
    <row r="7" spans="1:10" ht="50.5" customHeight="1" x14ac:dyDescent="0.35">
      <c r="A7" s="211" t="s">
        <v>523</v>
      </c>
      <c r="B7" s="212">
        <v>2800</v>
      </c>
      <c r="C7" s="211">
        <v>953</v>
      </c>
      <c r="D7" s="211">
        <v>7.8</v>
      </c>
      <c r="E7" s="211" t="s">
        <v>92</v>
      </c>
      <c r="F7" s="211">
        <v>207</v>
      </c>
      <c r="G7" s="397"/>
      <c r="H7" s="398"/>
      <c r="I7" s="396"/>
      <c r="J7" s="396"/>
    </row>
    <row r="8" spans="1:10" ht="62.5" customHeight="1" x14ac:dyDescent="0.35">
      <c r="A8" s="211" t="s">
        <v>527</v>
      </c>
      <c r="B8" s="212">
        <v>2000</v>
      </c>
      <c r="C8" s="211">
        <v>740</v>
      </c>
      <c r="D8" s="211">
        <v>5</v>
      </c>
      <c r="E8" s="211" t="s">
        <v>92</v>
      </c>
      <c r="F8" s="211">
        <v>131</v>
      </c>
      <c r="G8" s="397"/>
      <c r="H8" s="398"/>
      <c r="I8" s="396"/>
      <c r="J8" s="396"/>
    </row>
    <row r="9" spans="1:10" ht="54.65" customHeight="1" x14ac:dyDescent="0.35">
      <c r="A9" s="211" t="s">
        <v>528</v>
      </c>
      <c r="B9" s="212">
        <v>3300</v>
      </c>
      <c r="C9" s="212">
        <v>1489</v>
      </c>
      <c r="D9" s="211">
        <v>8.1999999999999993</v>
      </c>
      <c r="E9" s="211" t="s">
        <v>92</v>
      </c>
      <c r="F9" s="211">
        <v>218</v>
      </c>
      <c r="G9" s="397"/>
      <c r="H9" s="398"/>
      <c r="I9" s="396"/>
      <c r="J9" s="396"/>
    </row>
    <row r="10" spans="1:10" ht="55.9" customHeight="1" x14ac:dyDescent="0.35">
      <c r="A10" s="211" t="s">
        <v>529</v>
      </c>
      <c r="B10" s="212">
        <v>3000</v>
      </c>
      <c r="C10" s="211">
        <v>918</v>
      </c>
      <c r="D10" s="211">
        <v>6.3</v>
      </c>
      <c r="E10" s="211" t="s">
        <v>92</v>
      </c>
      <c r="F10" s="211">
        <v>165</v>
      </c>
      <c r="G10" s="397"/>
      <c r="H10" s="398"/>
      <c r="I10" s="396"/>
      <c r="J10" s="396"/>
    </row>
    <row r="11" spans="1:10" x14ac:dyDescent="0.35">
      <c r="A11" s="403" t="s">
        <v>532</v>
      </c>
      <c r="B11" s="403"/>
      <c r="C11" s="403"/>
      <c r="D11" s="403"/>
      <c r="E11" s="403"/>
      <c r="F11" s="403"/>
      <c r="G11" s="403"/>
      <c r="H11" s="403"/>
      <c r="I11" s="403"/>
      <c r="J11" s="403"/>
    </row>
    <row r="12" spans="1:10" ht="96.65" customHeight="1" x14ac:dyDescent="0.35">
      <c r="A12" s="211" t="s">
        <v>530</v>
      </c>
      <c r="B12" s="212">
        <v>7500</v>
      </c>
      <c r="C12" s="212">
        <v>4497</v>
      </c>
      <c r="D12" s="211" t="s">
        <v>531</v>
      </c>
      <c r="E12" s="211" t="s">
        <v>92</v>
      </c>
      <c r="F12" s="211" t="s">
        <v>531</v>
      </c>
      <c r="G12" s="404"/>
      <c r="H12" s="404"/>
      <c r="I12" s="399">
        <f>SUM(C12:C15)/4</f>
        <v>3322.25</v>
      </c>
      <c r="J12" s="399">
        <v>3500</v>
      </c>
    </row>
    <row r="13" spans="1:10" ht="25.15" customHeight="1" x14ac:dyDescent="0.35">
      <c r="A13" s="211" t="s">
        <v>536</v>
      </c>
      <c r="B13" s="212">
        <v>6500</v>
      </c>
      <c r="C13" s="212">
        <v>4126</v>
      </c>
      <c r="D13" s="211" t="s">
        <v>531</v>
      </c>
      <c r="E13" s="211" t="s">
        <v>92</v>
      </c>
      <c r="F13" s="211" t="s">
        <v>531</v>
      </c>
      <c r="G13" s="397"/>
      <c r="H13" s="398"/>
      <c r="I13" s="400"/>
      <c r="J13" s="400"/>
    </row>
    <row r="14" spans="1:10" x14ac:dyDescent="0.35">
      <c r="A14" s="208" t="s">
        <v>535</v>
      </c>
      <c r="B14" s="212">
        <v>5600</v>
      </c>
      <c r="C14" s="212">
        <v>3313</v>
      </c>
      <c r="D14" s="211" t="s">
        <v>531</v>
      </c>
      <c r="E14" s="211" t="s">
        <v>92</v>
      </c>
      <c r="F14" s="211" t="s">
        <v>531</v>
      </c>
      <c r="G14" s="397"/>
      <c r="H14" s="398"/>
      <c r="I14" s="400"/>
      <c r="J14" s="400"/>
    </row>
    <row r="15" spans="1:10" x14ac:dyDescent="0.35">
      <c r="A15" s="208" t="s">
        <v>537</v>
      </c>
      <c r="B15" s="212">
        <v>3500</v>
      </c>
      <c r="C15" s="212">
        <v>1353</v>
      </c>
      <c r="D15" s="211" t="s">
        <v>531</v>
      </c>
      <c r="E15" s="211" t="s">
        <v>92</v>
      </c>
      <c r="F15" s="211" t="s">
        <v>531</v>
      </c>
      <c r="G15" s="397"/>
      <c r="H15" s="398"/>
      <c r="I15" s="401"/>
      <c r="J15" s="401"/>
    </row>
    <row r="16" spans="1:10" x14ac:dyDescent="0.35">
      <c r="A16" t="s">
        <v>545</v>
      </c>
    </row>
    <row r="19" spans="1:11" x14ac:dyDescent="0.35">
      <c r="A19" t="s">
        <v>539</v>
      </c>
      <c r="K19">
        <f>84864/3500</f>
        <v>24.246857142857142</v>
      </c>
    </row>
    <row r="20" spans="1:11" x14ac:dyDescent="0.35">
      <c r="A20" t="s">
        <v>540</v>
      </c>
    </row>
    <row r="21" spans="1:11" x14ac:dyDescent="0.35">
      <c r="A21" t="s">
        <v>538</v>
      </c>
    </row>
  </sheetData>
  <sheetProtection password="CC58" sheet="1" objects="1" scenarios="1"/>
  <mergeCells count="19">
    <mergeCell ref="J12:J15"/>
    <mergeCell ref="A2:J2"/>
    <mergeCell ref="J3:J10"/>
    <mergeCell ref="A11:J11"/>
    <mergeCell ref="G12:H12"/>
    <mergeCell ref="I12:I15"/>
    <mergeCell ref="G13:H13"/>
    <mergeCell ref="G14:H14"/>
    <mergeCell ref="G15:H15"/>
    <mergeCell ref="G1:H1"/>
    <mergeCell ref="I3:I10"/>
    <mergeCell ref="G3:H3"/>
    <mergeCell ref="G4:H4"/>
    <mergeCell ref="G5:H5"/>
    <mergeCell ref="G6:H6"/>
    <mergeCell ref="G7:H7"/>
    <mergeCell ref="G8:H8"/>
    <mergeCell ref="G9:H9"/>
    <mergeCell ref="G10:H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E32"/>
  <sheetViews>
    <sheetView showGridLines="0" zoomScaleNormal="100" workbookViewId="0">
      <selection activeCell="E3" sqref="E3"/>
    </sheetView>
  </sheetViews>
  <sheetFormatPr defaultColWidth="9.1796875" defaultRowHeight="14.5" x14ac:dyDescent="0.35"/>
  <cols>
    <col min="1" max="1" width="7.54296875" style="37" customWidth="1"/>
    <col min="2" max="3" width="25.7265625" style="38" customWidth="1"/>
    <col min="4" max="4" width="13.7265625" style="38" customWidth="1"/>
    <col min="5" max="5" width="17.7265625" style="38" customWidth="1"/>
    <col min="6" max="6" width="12.54296875" style="38" customWidth="1"/>
    <col min="7" max="7" width="5.7265625" style="37" customWidth="1"/>
    <col min="8" max="8" width="9.1796875" style="37" customWidth="1"/>
    <col min="9" max="9" width="7.7265625" style="37" customWidth="1"/>
    <col min="10" max="11" width="11.453125" style="37" customWidth="1"/>
    <col min="12" max="12" width="8.26953125" style="37" customWidth="1"/>
    <col min="13" max="135" width="11.453125" style="37" customWidth="1"/>
    <col min="136" max="16384" width="9.1796875" style="38"/>
  </cols>
  <sheetData>
    <row r="1" spans="1:13" ht="62.25" customHeight="1" x14ac:dyDescent="0.35">
      <c r="C1" s="343" t="s">
        <v>634</v>
      </c>
      <c r="D1" s="343"/>
      <c r="E1" s="343"/>
      <c r="F1" s="343"/>
      <c r="G1" s="39"/>
      <c r="H1" s="39"/>
      <c r="I1" s="39"/>
      <c r="J1" s="39"/>
      <c r="K1" s="39"/>
      <c r="L1" s="39"/>
    </row>
    <row r="2" spans="1:13" ht="38.25" customHeight="1" x14ac:dyDescent="0.35">
      <c r="B2" s="412" t="s">
        <v>45</v>
      </c>
      <c r="C2" s="413"/>
      <c r="D2" s="413"/>
      <c r="E2" s="413"/>
      <c r="F2" s="414"/>
      <c r="G2" s="40"/>
      <c r="H2" s="40"/>
      <c r="I2" s="40"/>
      <c r="J2" s="40"/>
      <c r="K2" s="40"/>
      <c r="L2" s="41"/>
      <c r="M2" s="42"/>
    </row>
    <row r="3" spans="1:13" x14ac:dyDescent="0.35">
      <c r="B3" s="37"/>
      <c r="C3" s="37"/>
      <c r="D3" s="37"/>
      <c r="E3" s="37"/>
      <c r="F3" s="37"/>
    </row>
    <row r="4" spans="1:13" ht="18.649999999999999" customHeight="1" x14ac:dyDescent="0.35">
      <c r="B4" s="415"/>
      <c r="C4" s="415"/>
      <c r="D4" s="415"/>
      <c r="E4" s="415"/>
      <c r="F4" s="415"/>
      <c r="G4" s="43"/>
      <c r="H4" s="104"/>
      <c r="I4" s="44" t="s">
        <v>19</v>
      </c>
      <c r="K4" s="43"/>
      <c r="L4" s="43"/>
    </row>
    <row r="5" spans="1:13" x14ac:dyDescent="0.35">
      <c r="A5" s="43"/>
      <c r="B5" s="105"/>
      <c r="C5" s="106"/>
      <c r="D5" s="106"/>
      <c r="E5" s="107"/>
      <c r="F5" s="108"/>
      <c r="G5" s="43"/>
      <c r="H5" s="43"/>
      <c r="I5" s="43"/>
      <c r="J5" s="43"/>
      <c r="K5" s="43"/>
      <c r="L5" s="43"/>
    </row>
    <row r="6" spans="1:13" ht="16.5" x14ac:dyDescent="0.45">
      <c r="A6" s="43"/>
      <c r="B6" s="408" t="s">
        <v>23</v>
      </c>
      <c r="C6" s="409"/>
      <c r="D6" s="45"/>
      <c r="E6" s="157">
        <f>+'Escenari de Base'!G25</f>
        <v>0</v>
      </c>
      <c r="F6" s="109" t="s">
        <v>36</v>
      </c>
      <c r="G6" s="43"/>
      <c r="H6" s="43"/>
      <c r="K6" s="43"/>
      <c r="L6" s="43"/>
    </row>
    <row r="7" spans="1:13" x14ac:dyDescent="0.35">
      <c r="A7" s="43"/>
      <c r="B7" s="110"/>
      <c r="C7" s="111"/>
      <c r="D7" s="111"/>
      <c r="E7" s="112"/>
      <c r="F7" s="113"/>
      <c r="G7" s="43"/>
      <c r="H7" s="43"/>
      <c r="K7" s="43"/>
      <c r="L7" s="43"/>
    </row>
    <row r="8" spans="1:13" x14ac:dyDescent="0.35">
      <c r="A8" s="43"/>
      <c r="B8" s="46"/>
      <c r="C8" s="46"/>
      <c r="D8" s="46"/>
      <c r="E8" s="47"/>
      <c r="F8" s="46"/>
      <c r="G8" s="43"/>
      <c r="H8" s="43"/>
      <c r="K8" s="43"/>
      <c r="L8" s="43"/>
    </row>
    <row r="9" spans="1:13" x14ac:dyDescent="0.35">
      <c r="A9" s="43"/>
      <c r="B9" s="105"/>
      <c r="C9" s="106"/>
      <c r="D9" s="106"/>
      <c r="E9" s="107"/>
      <c r="F9" s="108"/>
      <c r="G9" s="43"/>
      <c r="H9" s="43"/>
      <c r="I9" s="43"/>
      <c r="J9" s="43"/>
      <c r="K9" s="43"/>
      <c r="L9" s="43"/>
    </row>
    <row r="10" spans="1:13" ht="16.5" x14ac:dyDescent="0.45">
      <c r="A10" s="43"/>
      <c r="B10" s="408" t="s">
        <v>46</v>
      </c>
      <c r="C10" s="409"/>
      <c r="D10" s="45"/>
      <c r="E10" s="157">
        <f>+'Escenari de Projecte estimat'!H18</f>
        <v>0</v>
      </c>
      <c r="F10" s="109" t="s">
        <v>36</v>
      </c>
      <c r="G10" s="43"/>
      <c r="H10" s="43"/>
      <c r="I10" s="43"/>
      <c r="J10" s="43"/>
      <c r="K10" s="43"/>
      <c r="L10" s="43"/>
    </row>
    <row r="11" spans="1:13" x14ac:dyDescent="0.35">
      <c r="A11" s="43"/>
      <c r="B11" s="110"/>
      <c r="C11" s="111"/>
      <c r="D11" s="111"/>
      <c r="E11" s="112"/>
      <c r="F11" s="113"/>
      <c r="G11" s="43"/>
    </row>
    <row r="12" spans="1:13" x14ac:dyDescent="0.35">
      <c r="A12" s="43"/>
      <c r="B12" s="46"/>
      <c r="C12" s="46"/>
      <c r="D12" s="46"/>
      <c r="E12" s="47"/>
      <c r="F12" s="46"/>
      <c r="G12" s="43"/>
    </row>
    <row r="13" spans="1:13" x14ac:dyDescent="0.35">
      <c r="B13" s="114"/>
      <c r="C13" s="115"/>
      <c r="D13" s="115"/>
      <c r="E13" s="115"/>
      <c r="F13" s="116"/>
    </row>
    <row r="14" spans="1:13" ht="15" customHeight="1" x14ac:dyDescent="0.45">
      <c r="B14" s="410" t="s">
        <v>49</v>
      </c>
      <c r="C14" s="411"/>
      <c r="D14" s="48"/>
      <c r="E14" s="158">
        <f>E6-E10</f>
        <v>0</v>
      </c>
      <c r="F14" s="109" t="s">
        <v>36</v>
      </c>
      <c r="J14" s="49"/>
    </row>
    <row r="15" spans="1:13" x14ac:dyDescent="0.35">
      <c r="B15" s="117"/>
      <c r="C15" s="118"/>
      <c r="D15" s="118"/>
      <c r="E15" s="118"/>
      <c r="F15" s="119"/>
    </row>
    <row r="16" spans="1:13" x14ac:dyDescent="0.35">
      <c r="B16" s="37"/>
      <c r="C16" s="37"/>
      <c r="D16" s="37"/>
      <c r="E16" s="37"/>
      <c r="F16" s="37"/>
      <c r="J16" s="50"/>
    </row>
    <row r="17" spans="2:7" x14ac:dyDescent="0.35">
      <c r="B17" s="120"/>
      <c r="C17" s="121"/>
      <c r="D17" s="121"/>
      <c r="E17" s="121"/>
      <c r="F17" s="122"/>
      <c r="G17" s="43"/>
    </row>
    <row r="18" spans="2:7" ht="16.5" x14ac:dyDescent="0.45">
      <c r="B18" s="406" t="s">
        <v>50</v>
      </c>
      <c r="C18" s="407"/>
      <c r="D18" s="51"/>
      <c r="E18" s="52">
        <f>IF(E14&gt;0,ROUND(E14,0),0)</f>
        <v>0</v>
      </c>
      <c r="F18" s="109" t="s">
        <v>37</v>
      </c>
      <c r="G18" s="43"/>
    </row>
    <row r="19" spans="2:7" x14ac:dyDescent="0.35">
      <c r="B19" s="123"/>
      <c r="C19" s="124"/>
      <c r="D19" s="124"/>
      <c r="E19" s="124"/>
      <c r="F19" s="125"/>
      <c r="G19" s="43"/>
    </row>
    <row r="20" spans="2:7" x14ac:dyDescent="0.35">
      <c r="B20" s="37"/>
      <c r="C20" s="37"/>
      <c r="D20" s="37"/>
      <c r="E20" s="37"/>
      <c r="F20" s="37"/>
    </row>
    <row r="21" spans="2:7" ht="60" customHeight="1" x14ac:dyDescent="0.35">
      <c r="B21" s="405" t="s">
        <v>47</v>
      </c>
      <c r="C21" s="405"/>
      <c r="D21" s="405"/>
      <c r="E21" s="405"/>
      <c r="F21" s="405"/>
    </row>
    <row r="22" spans="2:7" x14ac:dyDescent="0.35">
      <c r="B22" s="37"/>
      <c r="C22" s="37"/>
      <c r="D22" s="37"/>
      <c r="E22" s="37"/>
      <c r="F22" s="37"/>
    </row>
    <row r="23" spans="2:7" x14ac:dyDescent="0.35">
      <c r="B23" s="37"/>
      <c r="C23" s="37"/>
      <c r="D23" s="37"/>
      <c r="E23" s="53"/>
      <c r="F23" s="37"/>
    </row>
    <row r="24" spans="2:7" x14ac:dyDescent="0.35">
      <c r="B24" s="37"/>
      <c r="C24" s="37"/>
      <c r="D24" s="37"/>
      <c r="E24" s="37"/>
      <c r="F24" s="37"/>
    </row>
    <row r="25" spans="2:7" x14ac:dyDescent="0.35">
      <c r="B25" s="37"/>
      <c r="C25" s="37"/>
      <c r="D25" s="37"/>
      <c r="E25" s="37"/>
      <c r="F25" s="37"/>
    </row>
    <row r="26" spans="2:7" x14ac:dyDescent="0.35">
      <c r="B26" s="37"/>
      <c r="C26" s="37"/>
      <c r="D26" s="37"/>
      <c r="E26" s="37"/>
      <c r="F26" s="37"/>
    </row>
    <row r="27" spans="2:7" x14ac:dyDescent="0.35">
      <c r="B27" s="37"/>
      <c r="C27" s="37"/>
      <c r="D27" s="37"/>
      <c r="E27" s="37"/>
      <c r="F27" s="37"/>
    </row>
    <row r="28" spans="2:7" x14ac:dyDescent="0.35">
      <c r="B28" s="37"/>
      <c r="C28" s="37"/>
      <c r="D28" s="37"/>
      <c r="E28" s="37"/>
      <c r="F28" s="37"/>
    </row>
    <row r="29" spans="2:7" x14ac:dyDescent="0.35">
      <c r="B29" s="37"/>
      <c r="C29" s="37"/>
      <c r="D29" s="37"/>
      <c r="E29" s="37"/>
      <c r="F29" s="37"/>
    </row>
    <row r="30" spans="2:7" x14ac:dyDescent="0.35">
      <c r="B30" s="37"/>
      <c r="C30" s="37"/>
      <c r="D30" s="37"/>
      <c r="E30" s="37"/>
      <c r="F30" s="37"/>
    </row>
    <row r="31" spans="2:7" x14ac:dyDescent="0.35">
      <c r="B31" s="37"/>
      <c r="C31" s="37"/>
      <c r="D31" s="37"/>
      <c r="E31" s="37"/>
      <c r="F31" s="37"/>
    </row>
    <row r="32" spans="2:7" x14ac:dyDescent="0.35">
      <c r="B32" s="37"/>
      <c r="C32" s="37"/>
      <c r="D32" s="37"/>
      <c r="E32" s="37"/>
      <c r="F32" s="37"/>
    </row>
  </sheetData>
  <sheetProtection password="CC58" sheet="1" objects="1" scenarios="1"/>
  <mergeCells count="8">
    <mergeCell ref="C1:F1"/>
    <mergeCell ref="B21:F21"/>
    <mergeCell ref="B18:C18"/>
    <mergeCell ref="B6:C6"/>
    <mergeCell ref="B10:C10"/>
    <mergeCell ref="B14:C14"/>
    <mergeCell ref="B2:F2"/>
    <mergeCell ref="B4:F4"/>
  </mergeCells>
  <phoneticPr fontId="21" type="noConversion"/>
  <pageMargins left="0.7" right="0.7" top="0.75" bottom="0.75" header="0.3" footer="0.3"/>
  <pageSetup paperSize="9" scale="83" orientation="landscape"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7"/>
  <sheetViews>
    <sheetView topLeftCell="A6" zoomScale="85" workbookViewId="0">
      <selection activeCell="A5" sqref="A5:J6"/>
    </sheetView>
  </sheetViews>
  <sheetFormatPr defaultColWidth="11.54296875" defaultRowHeight="14.5" x14ac:dyDescent="0.35"/>
  <cols>
    <col min="1" max="1" width="10.1796875" customWidth="1"/>
    <col min="2" max="2" width="14.453125" customWidth="1"/>
    <col min="3" max="3" width="9.26953125" customWidth="1"/>
    <col min="4" max="4" width="14.26953125" customWidth="1"/>
    <col min="5" max="5" width="15.54296875" customWidth="1"/>
    <col min="6" max="6" width="14.1796875" customWidth="1"/>
    <col min="7" max="7" width="17.26953125" customWidth="1"/>
    <col min="8" max="8" width="14" customWidth="1"/>
    <col min="9" max="9" width="11.54296875" customWidth="1"/>
    <col min="10" max="10" width="39.26953125" customWidth="1"/>
    <col min="11" max="11" width="19.7265625" customWidth="1"/>
    <col min="12" max="22" width="11.453125" style="70" customWidth="1"/>
  </cols>
  <sheetData>
    <row r="1" spans="1:11" x14ac:dyDescent="0.35">
      <c r="A1" s="70"/>
      <c r="B1" s="70"/>
      <c r="C1" s="70"/>
      <c r="D1" s="70"/>
      <c r="E1" s="70"/>
      <c r="F1" s="70"/>
      <c r="G1" s="70"/>
      <c r="H1" s="70"/>
      <c r="I1" s="70"/>
      <c r="J1" s="70"/>
      <c r="K1" s="70"/>
    </row>
    <row r="2" spans="1:11" ht="49.5" customHeight="1" x14ac:dyDescent="0.35">
      <c r="A2" s="70"/>
      <c r="B2" s="70"/>
      <c r="C2" s="70"/>
      <c r="D2" s="343" t="s">
        <v>634</v>
      </c>
      <c r="E2" s="343"/>
      <c r="F2" s="343"/>
      <c r="G2" s="343"/>
      <c r="H2" s="343"/>
      <c r="I2" s="421"/>
      <c r="J2" s="421"/>
      <c r="K2" s="70"/>
    </row>
    <row r="3" spans="1:11" x14ac:dyDescent="0.35">
      <c r="A3" s="70"/>
      <c r="B3" s="70"/>
      <c r="C3" s="70"/>
      <c r="D3" s="70"/>
      <c r="E3" s="70"/>
      <c r="F3" s="70"/>
      <c r="G3" s="70"/>
      <c r="H3" s="70"/>
      <c r="I3" s="70"/>
      <c r="J3" s="70"/>
      <c r="K3" s="70"/>
    </row>
    <row r="4" spans="1:11" ht="33.75" customHeight="1" x14ac:dyDescent="0.35">
      <c r="A4" s="383" t="s">
        <v>73</v>
      </c>
      <c r="B4" s="384"/>
      <c r="C4" s="384"/>
      <c r="D4" s="384"/>
      <c r="E4" s="384"/>
      <c r="F4" s="384"/>
      <c r="G4" s="384"/>
      <c r="H4" s="384"/>
      <c r="I4" s="384"/>
      <c r="J4" s="384"/>
      <c r="K4" s="385"/>
    </row>
    <row r="5" spans="1:11" ht="18.75" customHeight="1" x14ac:dyDescent="0.35">
      <c r="A5" s="420" t="s">
        <v>51</v>
      </c>
      <c r="B5" s="420"/>
      <c r="C5" s="420"/>
      <c r="D5" s="420"/>
      <c r="E5" s="420"/>
      <c r="F5" s="420"/>
      <c r="G5" s="420"/>
      <c r="H5" s="420"/>
      <c r="I5" s="420"/>
      <c r="J5" s="420"/>
      <c r="K5" s="70"/>
    </row>
    <row r="6" spans="1:11" ht="30.75" customHeight="1" x14ac:dyDescent="0.35">
      <c r="A6" s="420"/>
      <c r="B6" s="420"/>
      <c r="C6" s="420"/>
      <c r="D6" s="420"/>
      <c r="E6" s="420"/>
      <c r="F6" s="420"/>
      <c r="G6" s="420"/>
      <c r="H6" s="420"/>
      <c r="I6" s="420"/>
      <c r="J6" s="420"/>
      <c r="K6" s="70"/>
    </row>
    <row r="7" spans="1:11" ht="9.75" customHeight="1" x14ac:dyDescent="0.35">
      <c r="A7" s="422"/>
      <c r="B7" s="422"/>
      <c r="C7" s="422"/>
      <c r="D7" s="422"/>
      <c r="E7" s="422"/>
      <c r="F7" s="422"/>
      <c r="G7" s="422"/>
      <c r="H7" s="422"/>
      <c r="I7" s="422"/>
      <c r="J7" s="70"/>
      <c r="K7" s="70"/>
    </row>
    <row r="8" spans="1:11" ht="105" customHeight="1" x14ac:dyDescent="0.35">
      <c r="A8" s="419" t="s">
        <v>85</v>
      </c>
      <c r="B8" s="419"/>
      <c r="C8" s="419"/>
      <c r="D8" s="419"/>
      <c r="E8" s="419"/>
      <c r="F8" s="419"/>
      <c r="G8" s="419"/>
      <c r="H8" s="419"/>
      <c r="I8" s="419"/>
      <c r="J8" s="419"/>
      <c r="K8" s="70"/>
    </row>
    <row r="9" spans="1:11" ht="6" customHeight="1" x14ac:dyDescent="0.35">
      <c r="A9" s="77" t="s">
        <v>75</v>
      </c>
      <c r="B9" s="77"/>
      <c r="C9" s="77"/>
      <c r="D9" s="77"/>
      <c r="E9" s="77"/>
      <c r="F9" s="77"/>
      <c r="G9" s="77"/>
      <c r="H9" s="77"/>
      <c r="I9" s="77"/>
      <c r="J9" s="74"/>
      <c r="K9" s="74"/>
    </row>
    <row r="10" spans="1:11" ht="7.5" hidden="1" customHeight="1" x14ac:dyDescent="0.35">
      <c r="A10" s="77"/>
      <c r="B10" s="77"/>
      <c r="C10" s="77"/>
      <c r="D10" s="77"/>
      <c r="E10" s="77"/>
      <c r="F10" s="77"/>
      <c r="G10" s="77"/>
      <c r="H10" s="77"/>
      <c r="I10" s="77"/>
      <c r="J10" s="74"/>
      <c r="K10" s="74"/>
    </row>
    <row r="11" spans="1:11" ht="15.75" hidden="1" customHeight="1" x14ac:dyDescent="0.35">
      <c r="A11" s="75"/>
      <c r="B11" s="75"/>
      <c r="C11" s="75"/>
      <c r="D11" s="75"/>
      <c r="E11" s="75"/>
      <c r="F11" s="75"/>
      <c r="G11" s="75"/>
      <c r="H11" s="75"/>
      <c r="I11" s="75"/>
      <c r="J11" s="74"/>
      <c r="K11" s="74"/>
    </row>
    <row r="12" spans="1:11" ht="72.5" x14ac:dyDescent="0.35">
      <c r="A12" s="100" t="s">
        <v>52</v>
      </c>
      <c r="B12" s="100" t="s">
        <v>76</v>
      </c>
      <c r="C12" s="100" t="s">
        <v>53</v>
      </c>
      <c r="D12" s="100" t="s">
        <v>54</v>
      </c>
      <c r="E12" s="100" t="s">
        <v>77</v>
      </c>
      <c r="F12" s="100" t="s">
        <v>71</v>
      </c>
      <c r="G12" s="100" t="s">
        <v>72</v>
      </c>
      <c r="H12" s="100" t="s">
        <v>78</v>
      </c>
      <c r="I12" s="100" t="s">
        <v>55</v>
      </c>
      <c r="J12" s="100" t="s">
        <v>83</v>
      </c>
      <c r="K12" s="100" t="s">
        <v>20</v>
      </c>
    </row>
    <row r="13" spans="1:11" ht="87.65" customHeight="1" x14ac:dyDescent="0.35">
      <c r="A13" s="126" t="s">
        <v>79</v>
      </c>
      <c r="B13" s="128" t="s">
        <v>113</v>
      </c>
      <c r="C13" s="128" t="s">
        <v>106</v>
      </c>
      <c r="D13" s="128" t="s">
        <v>80</v>
      </c>
      <c r="E13" s="128" t="s">
        <v>107</v>
      </c>
      <c r="F13" s="128" t="s">
        <v>108</v>
      </c>
      <c r="G13" s="128" t="s">
        <v>109</v>
      </c>
      <c r="H13" s="128" t="s">
        <v>81</v>
      </c>
      <c r="I13" s="128" t="s">
        <v>81</v>
      </c>
      <c r="J13" s="128" t="s">
        <v>115</v>
      </c>
      <c r="K13" s="127"/>
    </row>
    <row r="14" spans="1:11" x14ac:dyDescent="0.35">
      <c r="A14" s="126" t="s">
        <v>56</v>
      </c>
      <c r="B14" s="129"/>
      <c r="C14" s="130"/>
      <c r="D14" s="130"/>
      <c r="E14" s="130"/>
      <c r="F14" s="130"/>
      <c r="G14" s="130"/>
      <c r="H14" s="130"/>
      <c r="I14" s="130"/>
      <c r="J14" s="131"/>
      <c r="K14" s="129"/>
    </row>
    <row r="15" spans="1:11" x14ac:dyDescent="0.35">
      <c r="A15" s="126" t="s">
        <v>57</v>
      </c>
      <c r="B15" s="129"/>
      <c r="C15" s="130"/>
      <c r="D15" s="130"/>
      <c r="E15" s="130"/>
      <c r="F15" s="130"/>
      <c r="G15" s="130"/>
      <c r="H15" s="130"/>
      <c r="I15" s="130"/>
      <c r="J15" s="131"/>
      <c r="K15" s="129"/>
    </row>
    <row r="16" spans="1:11" x14ac:dyDescent="0.35">
      <c r="A16" s="126" t="s">
        <v>58</v>
      </c>
      <c r="B16" s="129"/>
      <c r="C16" s="130"/>
      <c r="D16" s="130"/>
      <c r="E16" s="130"/>
      <c r="F16" s="130"/>
      <c r="G16" s="130"/>
      <c r="H16" s="130"/>
      <c r="I16" s="130"/>
      <c r="J16" s="131"/>
      <c r="K16" s="129"/>
    </row>
    <row r="17" spans="1:23" x14ac:dyDescent="0.35">
      <c r="A17" s="126" t="s">
        <v>59</v>
      </c>
      <c r="B17" s="129"/>
      <c r="C17" s="130"/>
      <c r="D17" s="130"/>
      <c r="E17" s="130"/>
      <c r="F17" s="130"/>
      <c r="G17" s="130"/>
      <c r="H17" s="130"/>
      <c r="I17" s="130"/>
      <c r="J17" s="131"/>
      <c r="K17" s="129"/>
    </row>
    <row r="18" spans="1:23" x14ac:dyDescent="0.35">
      <c r="A18" s="126" t="s">
        <v>60</v>
      </c>
      <c r="B18" s="129"/>
      <c r="C18" s="130"/>
      <c r="D18" s="130"/>
      <c r="E18" s="130"/>
      <c r="F18" s="130"/>
      <c r="G18" s="130"/>
      <c r="H18" s="130"/>
      <c r="I18" s="130"/>
      <c r="J18" s="131"/>
      <c r="K18" s="129"/>
    </row>
    <row r="19" spans="1:23" x14ac:dyDescent="0.35">
      <c r="A19" s="126" t="s">
        <v>61</v>
      </c>
      <c r="B19" s="129"/>
      <c r="C19" s="130"/>
      <c r="D19" s="130"/>
      <c r="E19" s="130"/>
      <c r="F19" s="130"/>
      <c r="G19" s="130"/>
      <c r="H19" s="130"/>
      <c r="I19" s="130"/>
      <c r="J19" s="131"/>
      <c r="K19" s="129"/>
    </row>
    <row r="20" spans="1:23" x14ac:dyDescent="0.35">
      <c r="A20" s="126" t="s">
        <v>62</v>
      </c>
      <c r="B20" s="129"/>
      <c r="C20" s="130"/>
      <c r="D20" s="130"/>
      <c r="E20" s="130"/>
      <c r="F20" s="130"/>
      <c r="G20" s="130"/>
      <c r="H20" s="130"/>
      <c r="I20" s="130"/>
      <c r="J20" s="131"/>
      <c r="K20" s="129"/>
    </row>
    <row r="21" spans="1:23" x14ac:dyDescent="0.35">
      <c r="A21" s="126" t="s">
        <v>63</v>
      </c>
      <c r="B21" s="129"/>
      <c r="C21" s="130"/>
      <c r="D21" s="130"/>
      <c r="E21" s="130"/>
      <c r="F21" s="130"/>
      <c r="G21" s="130"/>
      <c r="H21" s="130"/>
      <c r="I21" s="130"/>
      <c r="J21" s="131"/>
      <c r="K21" s="129"/>
    </row>
    <row r="22" spans="1:23" x14ac:dyDescent="0.35">
      <c r="A22" s="126" t="s">
        <v>64</v>
      </c>
      <c r="B22" s="129"/>
      <c r="C22" s="130"/>
      <c r="D22" s="130"/>
      <c r="E22" s="130"/>
      <c r="F22" s="130"/>
      <c r="G22" s="130"/>
      <c r="H22" s="130"/>
      <c r="I22" s="130"/>
      <c r="J22" s="131"/>
      <c r="K22" s="129"/>
    </row>
    <row r="23" spans="1:23" x14ac:dyDescent="0.35">
      <c r="A23" s="126" t="s">
        <v>65</v>
      </c>
      <c r="B23" s="129"/>
      <c r="C23" s="130"/>
      <c r="D23" s="130"/>
      <c r="E23" s="130"/>
      <c r="F23" s="130"/>
      <c r="G23" s="130"/>
      <c r="H23" s="130"/>
      <c r="I23" s="130"/>
      <c r="J23" s="131"/>
      <c r="K23" s="129"/>
    </row>
    <row r="24" spans="1:23" x14ac:dyDescent="0.35">
      <c r="A24" s="126" t="s">
        <v>66</v>
      </c>
      <c r="B24" s="129"/>
      <c r="C24" s="130"/>
      <c r="D24" s="130"/>
      <c r="E24" s="130"/>
      <c r="F24" s="130"/>
      <c r="G24" s="130"/>
      <c r="H24" s="130"/>
      <c r="I24" s="130"/>
      <c r="J24" s="131"/>
      <c r="K24" s="129"/>
    </row>
    <row r="25" spans="1:23" x14ac:dyDescent="0.35">
      <c r="A25" s="126" t="s">
        <v>67</v>
      </c>
      <c r="B25" s="129"/>
      <c r="C25" s="130"/>
      <c r="D25" s="130"/>
      <c r="E25" s="130"/>
      <c r="F25" s="130"/>
      <c r="G25" s="130"/>
      <c r="H25" s="130"/>
      <c r="I25" s="130"/>
      <c r="J25" s="131"/>
      <c r="K25" s="129"/>
      <c r="L25" s="80"/>
      <c r="M25" s="80"/>
      <c r="N25" s="80"/>
      <c r="O25" s="80"/>
      <c r="P25" s="80"/>
      <c r="Q25" s="80"/>
      <c r="R25" s="80"/>
      <c r="S25" s="80"/>
      <c r="T25" s="80"/>
      <c r="U25" s="80"/>
      <c r="V25" s="80"/>
      <c r="W25" s="81"/>
    </row>
    <row r="26" spans="1:23" x14ac:dyDescent="0.35">
      <c r="A26" s="126" t="s">
        <v>68</v>
      </c>
      <c r="B26" s="129"/>
      <c r="C26" s="130"/>
      <c r="D26" s="130"/>
      <c r="E26" s="130"/>
      <c r="F26" s="130"/>
      <c r="G26" s="130"/>
      <c r="H26" s="130"/>
      <c r="I26" s="130"/>
      <c r="J26" s="131"/>
      <c r="K26" s="129"/>
      <c r="L26" s="80"/>
      <c r="M26" s="80"/>
      <c r="N26" s="80"/>
      <c r="O26" s="80"/>
      <c r="P26" s="80"/>
      <c r="Q26" s="80"/>
      <c r="R26" s="80"/>
      <c r="S26" s="80"/>
      <c r="T26" s="80"/>
      <c r="U26" s="80"/>
      <c r="V26" s="80"/>
      <c r="W26" s="81"/>
    </row>
    <row r="27" spans="1:23" x14ac:dyDescent="0.35">
      <c r="A27" s="126" t="s">
        <v>69</v>
      </c>
      <c r="B27" s="129"/>
      <c r="C27" s="130"/>
      <c r="D27" s="130"/>
      <c r="E27" s="130"/>
      <c r="F27" s="130"/>
      <c r="G27" s="130"/>
      <c r="H27" s="130"/>
      <c r="I27" s="130"/>
      <c r="J27" s="131"/>
      <c r="K27" s="129"/>
      <c r="L27" s="80"/>
      <c r="M27" s="80"/>
      <c r="N27" s="80"/>
      <c r="O27" s="80"/>
      <c r="P27" s="80"/>
      <c r="Q27" s="80"/>
      <c r="R27" s="80"/>
      <c r="S27" s="80"/>
      <c r="T27" s="80"/>
      <c r="U27" s="80"/>
      <c r="V27" s="80"/>
      <c r="W27" s="81"/>
    </row>
    <row r="28" spans="1:23" x14ac:dyDescent="0.35">
      <c r="A28" s="126" t="s">
        <v>70</v>
      </c>
      <c r="B28" s="129"/>
      <c r="C28" s="130"/>
      <c r="D28" s="130"/>
      <c r="E28" s="130"/>
      <c r="F28" s="130"/>
      <c r="G28" s="130"/>
      <c r="H28" s="130"/>
      <c r="I28" s="130"/>
      <c r="J28" s="131"/>
      <c r="K28" s="129"/>
      <c r="L28" s="80"/>
      <c r="M28" s="80"/>
      <c r="N28" s="80"/>
      <c r="O28" s="80"/>
      <c r="P28" s="80"/>
      <c r="Q28" s="80"/>
      <c r="R28" s="80"/>
      <c r="S28" s="80"/>
      <c r="T28" s="80"/>
      <c r="U28" s="80"/>
      <c r="V28" s="80"/>
      <c r="W28" s="81"/>
    </row>
    <row r="29" spans="1:23" x14ac:dyDescent="0.35">
      <c r="A29" s="70"/>
      <c r="B29" s="70"/>
      <c r="C29" s="70"/>
      <c r="D29" s="70"/>
      <c r="E29" s="70"/>
      <c r="F29" s="70"/>
      <c r="G29" s="70"/>
      <c r="H29" s="70"/>
      <c r="I29" s="70"/>
      <c r="J29" s="70"/>
      <c r="K29" s="70"/>
      <c r="L29" s="80"/>
      <c r="M29" s="80"/>
      <c r="N29" s="80"/>
      <c r="O29" s="80"/>
      <c r="P29" s="80"/>
      <c r="Q29" s="80"/>
      <c r="R29" s="80"/>
      <c r="S29" s="80"/>
      <c r="T29" s="80"/>
      <c r="U29" s="80"/>
      <c r="V29" s="80"/>
      <c r="W29" s="81"/>
    </row>
    <row r="30" spans="1:23" ht="24" customHeight="1" x14ac:dyDescent="0.35">
      <c r="A30" s="423" t="s">
        <v>82</v>
      </c>
      <c r="B30" s="424"/>
      <c r="C30" s="424"/>
      <c r="D30" s="424"/>
      <c r="E30" s="424"/>
      <c r="F30" s="424"/>
      <c r="G30" s="425"/>
      <c r="H30" s="74"/>
      <c r="I30" s="74"/>
      <c r="J30" s="70"/>
      <c r="K30" s="70"/>
      <c r="L30" s="80"/>
      <c r="M30" s="80"/>
      <c r="N30" s="80"/>
      <c r="O30" s="80"/>
      <c r="P30" s="80"/>
      <c r="Q30" s="80"/>
      <c r="R30" s="80"/>
      <c r="S30" s="80"/>
      <c r="T30" s="80"/>
      <c r="U30" s="80"/>
      <c r="V30" s="80"/>
      <c r="W30" s="81"/>
    </row>
    <row r="31" spans="1:23" ht="62.25" customHeight="1" x14ac:dyDescent="0.35">
      <c r="A31" s="426" t="s">
        <v>110</v>
      </c>
      <c r="B31" s="427"/>
      <c r="C31" s="427"/>
      <c r="D31" s="427"/>
      <c r="E31" s="427"/>
      <c r="F31" s="427"/>
      <c r="G31" s="428"/>
      <c r="H31" s="74"/>
      <c r="I31" s="74"/>
      <c r="J31" s="70"/>
      <c r="K31" s="70"/>
      <c r="L31" s="80"/>
      <c r="M31" s="80"/>
      <c r="N31" s="80"/>
      <c r="O31" s="80"/>
      <c r="P31" s="80"/>
      <c r="Q31" s="80"/>
      <c r="R31" s="80"/>
      <c r="S31" s="80"/>
      <c r="T31" s="80"/>
      <c r="U31" s="80"/>
      <c r="V31" s="80"/>
      <c r="W31" s="81"/>
    </row>
    <row r="32" spans="1:23" ht="42" customHeight="1" x14ac:dyDescent="0.35">
      <c r="A32" s="416" t="s">
        <v>111</v>
      </c>
      <c r="B32" s="417"/>
      <c r="C32" s="417"/>
      <c r="D32" s="417"/>
      <c r="E32" s="417"/>
      <c r="F32" s="417"/>
      <c r="G32" s="418"/>
      <c r="H32" s="74"/>
      <c r="I32" s="74"/>
      <c r="J32" s="70"/>
      <c r="K32" s="70"/>
      <c r="L32" s="80"/>
      <c r="M32" s="80"/>
      <c r="N32" s="80"/>
      <c r="O32" s="80"/>
      <c r="P32" s="80"/>
      <c r="Q32" s="80"/>
      <c r="R32" s="80"/>
      <c r="S32" s="80"/>
      <c r="T32" s="80"/>
      <c r="U32" s="80"/>
      <c r="V32" s="80"/>
      <c r="W32" s="81"/>
    </row>
    <row r="33" spans="1:23" x14ac:dyDescent="0.35">
      <c r="A33" s="70"/>
      <c r="B33" s="70"/>
      <c r="C33" s="70"/>
      <c r="D33" s="70"/>
      <c r="E33" s="70"/>
      <c r="F33" s="70"/>
      <c r="G33" s="70"/>
      <c r="H33" s="70"/>
      <c r="I33" s="70"/>
      <c r="J33" s="70"/>
      <c r="K33" s="70"/>
      <c r="L33" s="80"/>
      <c r="M33" s="80"/>
      <c r="N33" s="80"/>
      <c r="O33" s="80"/>
      <c r="P33" s="80"/>
      <c r="Q33" s="80"/>
      <c r="R33" s="80"/>
      <c r="S33" s="80"/>
      <c r="T33" s="80"/>
      <c r="U33" s="80"/>
      <c r="V33" s="80"/>
      <c r="W33" s="81"/>
    </row>
    <row r="34" spans="1:23" x14ac:dyDescent="0.35">
      <c r="A34" s="70"/>
      <c r="B34" s="70"/>
      <c r="C34" s="70"/>
      <c r="D34" s="70"/>
      <c r="E34" s="70"/>
      <c r="F34" s="70"/>
      <c r="G34" s="70"/>
      <c r="H34" s="70"/>
      <c r="I34" s="70"/>
      <c r="J34" s="70"/>
      <c r="K34" s="70"/>
      <c r="L34" s="80"/>
      <c r="M34" s="80"/>
      <c r="N34" s="80"/>
      <c r="O34" s="80"/>
      <c r="P34" s="80"/>
      <c r="Q34" s="80"/>
      <c r="R34" s="80"/>
      <c r="S34" s="80"/>
      <c r="T34" s="80"/>
      <c r="U34" s="80"/>
      <c r="V34" s="80"/>
      <c r="W34" s="81"/>
    </row>
    <row r="35" spans="1:23" x14ac:dyDescent="0.35">
      <c r="A35" s="70"/>
      <c r="B35" s="70"/>
      <c r="C35" s="70"/>
      <c r="D35" s="70"/>
      <c r="E35" s="70"/>
      <c r="F35" s="70"/>
      <c r="G35" s="70"/>
      <c r="H35" s="70"/>
      <c r="I35" s="70"/>
      <c r="J35" s="70"/>
      <c r="K35" s="70"/>
      <c r="L35" s="80"/>
      <c r="M35" s="80"/>
      <c r="N35" s="80"/>
      <c r="O35" s="80"/>
      <c r="P35" s="80"/>
      <c r="Q35" s="80"/>
      <c r="R35" s="80"/>
      <c r="S35" s="80"/>
      <c r="T35" s="80"/>
      <c r="U35" s="80"/>
      <c r="V35" s="80"/>
      <c r="W35" s="81"/>
    </row>
    <row r="36" spans="1:23" x14ac:dyDescent="0.35">
      <c r="A36" s="70"/>
      <c r="B36" s="70"/>
      <c r="C36" s="70"/>
      <c r="D36" s="70"/>
      <c r="E36" s="70"/>
      <c r="F36" s="70"/>
      <c r="G36" s="70"/>
      <c r="H36" s="70"/>
      <c r="I36" s="70"/>
      <c r="J36" s="70"/>
      <c r="K36" s="70"/>
      <c r="L36" s="80"/>
      <c r="M36" s="80"/>
      <c r="N36" s="80"/>
      <c r="O36" s="80"/>
      <c r="P36" s="80"/>
      <c r="Q36" s="80"/>
      <c r="R36" s="80"/>
      <c r="S36" s="80"/>
      <c r="T36" s="80"/>
      <c r="U36" s="80"/>
      <c r="V36" s="80"/>
      <c r="W36" s="81"/>
    </row>
    <row r="37" spans="1:23" x14ac:dyDescent="0.35">
      <c r="A37" s="70"/>
      <c r="B37" s="70"/>
      <c r="C37" s="70"/>
      <c r="D37" s="70"/>
      <c r="E37" s="70"/>
      <c r="F37" s="70"/>
      <c r="G37" s="70"/>
      <c r="H37" s="70"/>
      <c r="I37" s="70"/>
      <c r="J37" s="70"/>
      <c r="K37" s="70"/>
      <c r="L37" s="80"/>
      <c r="M37" s="80"/>
      <c r="N37" s="80"/>
      <c r="O37" s="80"/>
      <c r="P37" s="80"/>
      <c r="Q37" s="80"/>
      <c r="R37" s="80"/>
      <c r="S37" s="80"/>
      <c r="T37" s="80"/>
      <c r="U37" s="80"/>
      <c r="V37" s="80"/>
      <c r="W37" s="81"/>
    </row>
    <row r="38" spans="1:23" x14ac:dyDescent="0.35">
      <c r="A38" s="70"/>
      <c r="B38" s="70"/>
      <c r="C38" s="70"/>
      <c r="D38" s="78"/>
      <c r="E38" s="70"/>
      <c r="F38" s="70"/>
      <c r="G38" s="70"/>
      <c r="H38" s="70"/>
      <c r="I38" s="70"/>
      <c r="J38" s="70"/>
      <c r="K38" s="70"/>
    </row>
    <row r="39" spans="1:23" x14ac:dyDescent="0.35">
      <c r="A39" s="70"/>
      <c r="B39" s="70"/>
      <c r="C39" s="70"/>
      <c r="D39" s="70"/>
      <c r="E39" s="70"/>
      <c r="F39" s="70"/>
      <c r="G39" s="70"/>
      <c r="H39" s="70"/>
      <c r="I39" s="70"/>
      <c r="J39" s="70"/>
      <c r="K39" s="70"/>
    </row>
    <row r="40" spans="1:23" x14ac:dyDescent="0.35">
      <c r="A40" s="70"/>
      <c r="B40" s="70"/>
      <c r="C40" s="70"/>
      <c r="D40" s="70"/>
      <c r="E40" s="70"/>
      <c r="F40" s="70"/>
      <c r="G40" s="70"/>
      <c r="H40" s="70"/>
      <c r="I40" s="70"/>
      <c r="J40" s="70"/>
      <c r="K40" s="70"/>
    </row>
    <row r="41" spans="1:23" x14ac:dyDescent="0.35">
      <c r="A41" s="70"/>
      <c r="B41" s="70"/>
      <c r="C41" s="70"/>
      <c r="D41" s="70"/>
      <c r="E41" s="70"/>
      <c r="F41" s="70"/>
      <c r="G41" s="70"/>
      <c r="H41" s="70"/>
      <c r="I41" s="70"/>
      <c r="J41" s="70"/>
      <c r="K41" s="70"/>
    </row>
    <row r="42" spans="1:23" x14ac:dyDescent="0.35">
      <c r="A42" s="70"/>
      <c r="B42" s="70"/>
      <c r="C42" s="70"/>
      <c r="D42" s="70"/>
      <c r="E42" s="70"/>
      <c r="F42" s="70"/>
      <c r="G42" s="70"/>
      <c r="H42" s="70"/>
      <c r="I42" s="70"/>
      <c r="J42" s="70"/>
      <c r="K42" s="70"/>
    </row>
    <row r="43" spans="1:23" x14ac:dyDescent="0.35">
      <c r="A43" s="70"/>
      <c r="B43" s="70"/>
      <c r="C43" s="70"/>
      <c r="D43" s="70"/>
      <c r="E43" s="70"/>
      <c r="F43" s="70"/>
      <c r="G43" s="70"/>
      <c r="H43" s="70"/>
      <c r="I43" s="70"/>
      <c r="J43" s="70"/>
      <c r="K43" s="70"/>
    </row>
    <row r="44" spans="1:23" x14ac:dyDescent="0.35">
      <c r="A44" s="70"/>
      <c r="B44" s="70"/>
      <c r="C44" s="70"/>
      <c r="D44" s="70"/>
      <c r="E44" s="70"/>
      <c r="F44" s="70"/>
      <c r="G44" s="70"/>
      <c r="H44" s="70"/>
      <c r="I44" s="70"/>
      <c r="J44" s="70"/>
      <c r="K44" s="70"/>
    </row>
    <row r="45" spans="1:23" x14ac:dyDescent="0.35">
      <c r="A45" s="70"/>
      <c r="B45" s="70"/>
      <c r="C45" s="70"/>
      <c r="D45" s="70"/>
      <c r="E45" s="70"/>
      <c r="F45" s="70"/>
      <c r="G45" s="70"/>
      <c r="H45" s="70"/>
      <c r="I45" s="70"/>
      <c r="J45" s="70"/>
      <c r="K45" s="70"/>
    </row>
    <row r="46" spans="1:23" x14ac:dyDescent="0.35">
      <c r="A46" s="70"/>
      <c r="B46" s="70"/>
      <c r="C46" s="70"/>
      <c r="D46" s="70"/>
      <c r="E46" s="70"/>
      <c r="F46" s="70"/>
      <c r="G46" s="70"/>
      <c r="H46" s="70"/>
      <c r="I46" s="70"/>
      <c r="J46" s="70"/>
      <c r="K46" s="70"/>
    </row>
    <row r="47" spans="1:23" x14ac:dyDescent="0.35">
      <c r="A47" s="70"/>
      <c r="B47" s="70"/>
      <c r="C47" s="70"/>
      <c r="D47" s="70"/>
      <c r="E47" s="70"/>
      <c r="F47" s="70"/>
      <c r="G47" s="70"/>
      <c r="H47" s="70"/>
      <c r="I47" s="70"/>
      <c r="J47" s="70"/>
      <c r="K47" s="70"/>
    </row>
    <row r="48" spans="1:23" x14ac:dyDescent="0.35">
      <c r="A48" s="70"/>
      <c r="B48" s="70"/>
      <c r="C48" s="70"/>
      <c r="D48" s="70"/>
      <c r="E48" s="70"/>
      <c r="F48" s="70"/>
      <c r="G48" s="70"/>
      <c r="H48" s="70"/>
      <c r="I48" s="70"/>
      <c r="J48" s="70"/>
      <c r="K48" s="70"/>
    </row>
    <row r="49" spans="1:11" x14ac:dyDescent="0.35">
      <c r="A49" s="70"/>
      <c r="B49" s="70"/>
      <c r="C49" s="70"/>
      <c r="D49" s="70"/>
      <c r="E49" s="70"/>
      <c r="F49" s="70"/>
      <c r="G49" s="70"/>
      <c r="H49" s="70"/>
      <c r="I49" s="70"/>
      <c r="J49" s="70"/>
      <c r="K49" s="70"/>
    </row>
    <row r="50" spans="1:11" x14ac:dyDescent="0.35">
      <c r="A50" s="70"/>
      <c r="B50" s="70"/>
      <c r="C50" s="70"/>
      <c r="D50" s="70"/>
      <c r="E50" s="70"/>
      <c r="F50" s="70"/>
      <c r="G50" s="70"/>
      <c r="H50" s="70"/>
      <c r="I50" s="70"/>
      <c r="J50" s="70"/>
      <c r="K50" s="70"/>
    </row>
    <row r="51" spans="1:11" x14ac:dyDescent="0.35">
      <c r="A51" s="70"/>
      <c r="B51" s="70"/>
      <c r="C51" s="70"/>
      <c r="D51" s="70"/>
      <c r="E51" s="70"/>
      <c r="F51" s="70"/>
      <c r="G51" s="70"/>
      <c r="H51" s="70"/>
      <c r="I51" s="70"/>
      <c r="J51" s="70"/>
      <c r="K51" s="70"/>
    </row>
    <row r="52" spans="1:11" x14ac:dyDescent="0.35">
      <c r="A52" s="70"/>
      <c r="B52" s="70"/>
      <c r="C52" s="70"/>
      <c r="D52" s="70"/>
      <c r="E52" s="70"/>
      <c r="F52" s="70"/>
      <c r="G52" s="70"/>
      <c r="H52" s="70"/>
      <c r="I52" s="70"/>
      <c r="J52" s="70"/>
      <c r="K52" s="70"/>
    </row>
    <row r="53" spans="1:11" x14ac:dyDescent="0.35">
      <c r="A53" s="70"/>
      <c r="B53" s="70"/>
      <c r="C53" s="70"/>
      <c r="D53" s="70"/>
      <c r="E53" s="70"/>
      <c r="F53" s="70"/>
      <c r="G53" s="70"/>
      <c r="H53" s="70"/>
      <c r="I53" s="70"/>
      <c r="J53" s="70"/>
      <c r="K53" s="70"/>
    </row>
    <row r="54" spans="1:11" x14ac:dyDescent="0.35">
      <c r="A54" s="70"/>
      <c r="B54" s="70"/>
      <c r="C54" s="70"/>
      <c r="D54" s="70"/>
      <c r="E54" s="70"/>
      <c r="F54" s="70"/>
      <c r="G54" s="70"/>
      <c r="H54" s="70"/>
      <c r="I54" s="70"/>
      <c r="J54" s="70"/>
      <c r="K54" s="70"/>
    </row>
    <row r="55" spans="1:11" x14ac:dyDescent="0.35">
      <c r="A55" s="70"/>
      <c r="B55" s="70"/>
      <c r="C55" s="70"/>
      <c r="D55" s="70"/>
      <c r="E55" s="70"/>
      <c r="F55" s="70"/>
      <c r="G55" s="70"/>
      <c r="H55" s="70"/>
      <c r="I55" s="70"/>
      <c r="J55" s="70"/>
      <c r="K55" s="70"/>
    </row>
    <row r="56" spans="1:11" x14ac:dyDescent="0.35">
      <c r="A56" s="70"/>
      <c r="B56" s="70"/>
      <c r="C56" s="70"/>
      <c r="D56" s="70"/>
      <c r="E56" s="70"/>
      <c r="F56" s="70"/>
      <c r="G56" s="70"/>
      <c r="H56" s="70"/>
      <c r="I56" s="70"/>
      <c r="J56" s="70"/>
      <c r="K56" s="70"/>
    </row>
    <row r="57" spans="1:11" x14ac:dyDescent="0.35">
      <c r="A57" s="70"/>
      <c r="B57" s="70"/>
      <c r="C57" s="70"/>
      <c r="D57" s="70"/>
      <c r="E57" s="70"/>
      <c r="F57" s="70"/>
      <c r="G57" s="70"/>
      <c r="H57" s="70"/>
      <c r="I57" s="70"/>
      <c r="J57" s="70"/>
      <c r="K57" s="70"/>
    </row>
    <row r="58" spans="1:11" x14ac:dyDescent="0.35">
      <c r="A58" s="70"/>
      <c r="B58" s="70"/>
      <c r="C58" s="70"/>
      <c r="D58" s="70"/>
      <c r="E58" s="70"/>
      <c r="F58" s="70"/>
      <c r="G58" s="70"/>
      <c r="H58" s="70"/>
      <c r="I58" s="70"/>
      <c r="J58" s="70"/>
      <c r="K58" s="70"/>
    </row>
    <row r="59" spans="1:11" x14ac:dyDescent="0.35">
      <c r="A59" s="70"/>
      <c r="B59" s="70"/>
      <c r="C59" s="70"/>
      <c r="D59" s="70"/>
      <c r="E59" s="70"/>
      <c r="F59" s="70"/>
      <c r="G59" s="70"/>
      <c r="H59" s="70"/>
      <c r="I59" s="70"/>
      <c r="J59" s="70"/>
      <c r="K59" s="70"/>
    </row>
    <row r="60" spans="1:11" x14ac:dyDescent="0.35">
      <c r="A60" s="70"/>
      <c r="B60" s="70"/>
      <c r="C60" s="70"/>
      <c r="D60" s="70"/>
      <c r="E60" s="70"/>
      <c r="F60" s="70"/>
      <c r="G60" s="70"/>
      <c r="H60" s="70"/>
      <c r="I60" s="70"/>
      <c r="J60" s="70"/>
      <c r="K60" s="70"/>
    </row>
    <row r="61" spans="1:11" x14ac:dyDescent="0.35">
      <c r="A61" s="70"/>
      <c r="B61" s="70"/>
      <c r="C61" s="70"/>
      <c r="D61" s="70"/>
      <c r="E61" s="70"/>
      <c r="F61" s="70"/>
      <c r="G61" s="70"/>
      <c r="H61" s="70"/>
      <c r="I61" s="70"/>
      <c r="J61" s="70"/>
      <c r="K61" s="70"/>
    </row>
    <row r="62" spans="1:11" x14ac:dyDescent="0.35">
      <c r="A62" s="70"/>
      <c r="B62" s="70"/>
      <c r="C62" s="70"/>
      <c r="D62" s="70"/>
      <c r="E62" s="70"/>
      <c r="F62" s="70"/>
      <c r="G62" s="70"/>
      <c r="H62" s="70"/>
      <c r="I62" s="70"/>
      <c r="J62" s="70"/>
      <c r="K62" s="70"/>
    </row>
    <row r="63" spans="1:11" x14ac:dyDescent="0.35">
      <c r="A63" s="70"/>
      <c r="B63" s="70"/>
      <c r="C63" s="70"/>
      <c r="D63" s="70"/>
      <c r="E63" s="70"/>
      <c r="F63" s="70"/>
      <c r="G63" s="70"/>
      <c r="H63" s="70"/>
      <c r="I63" s="70"/>
      <c r="J63" s="70"/>
      <c r="K63" s="70"/>
    </row>
    <row r="64" spans="1:11" x14ac:dyDescent="0.35">
      <c r="A64" s="70"/>
      <c r="B64" s="70"/>
      <c r="C64" s="70"/>
      <c r="D64" s="70"/>
      <c r="E64" s="70"/>
      <c r="F64" s="70"/>
      <c r="G64" s="70"/>
      <c r="H64" s="70"/>
      <c r="I64" s="70"/>
      <c r="J64" s="70"/>
      <c r="K64" s="70"/>
    </row>
    <row r="65" spans="1:11" x14ac:dyDescent="0.35">
      <c r="A65" s="70"/>
      <c r="B65" s="70"/>
      <c r="C65" s="70"/>
      <c r="D65" s="70"/>
      <c r="E65" s="70"/>
      <c r="F65" s="70"/>
      <c r="G65" s="70"/>
      <c r="H65" s="70"/>
      <c r="I65" s="70"/>
      <c r="J65" s="70"/>
      <c r="K65" s="70"/>
    </row>
    <row r="66" spans="1:11" x14ac:dyDescent="0.35">
      <c r="A66" s="70"/>
      <c r="B66" s="70"/>
      <c r="C66" s="70"/>
      <c r="D66" s="70"/>
      <c r="E66" s="70"/>
      <c r="F66" s="70"/>
      <c r="G66" s="70"/>
      <c r="H66" s="70"/>
      <c r="I66" s="70"/>
      <c r="J66" s="70"/>
      <c r="K66" s="70"/>
    </row>
    <row r="67" spans="1:11" x14ac:dyDescent="0.35">
      <c r="A67" s="70"/>
      <c r="B67" s="70"/>
      <c r="C67" s="70"/>
      <c r="D67" s="70"/>
      <c r="E67" s="70"/>
      <c r="F67" s="70"/>
      <c r="G67" s="70"/>
      <c r="H67" s="70"/>
      <c r="I67" s="70"/>
      <c r="J67" s="70"/>
      <c r="K67" s="70"/>
    </row>
    <row r="68" spans="1:11" x14ac:dyDescent="0.35">
      <c r="A68" s="70"/>
      <c r="B68" s="70"/>
      <c r="C68" s="70"/>
      <c r="D68" s="70"/>
      <c r="E68" s="70"/>
      <c r="F68" s="70"/>
      <c r="G68" s="70"/>
      <c r="H68" s="70"/>
      <c r="I68" s="70"/>
      <c r="J68" s="70"/>
      <c r="K68" s="70"/>
    </row>
    <row r="69" spans="1:11" x14ac:dyDescent="0.35">
      <c r="A69" s="70"/>
      <c r="B69" s="70"/>
      <c r="C69" s="70"/>
      <c r="D69" s="70"/>
      <c r="E69" s="70"/>
      <c r="F69" s="70"/>
      <c r="G69" s="70"/>
      <c r="H69" s="70"/>
      <c r="I69" s="70"/>
      <c r="J69" s="70"/>
      <c r="K69" s="70"/>
    </row>
    <row r="70" spans="1:11" x14ac:dyDescent="0.35">
      <c r="A70" s="70"/>
      <c r="B70" s="70"/>
      <c r="C70" s="70"/>
      <c r="D70" s="70"/>
      <c r="E70" s="70"/>
      <c r="F70" s="70"/>
      <c r="G70" s="70"/>
      <c r="H70" s="70"/>
      <c r="I70" s="70"/>
      <c r="J70" s="70"/>
      <c r="K70" s="70"/>
    </row>
    <row r="71" spans="1:11" x14ac:dyDescent="0.35">
      <c r="A71" s="70"/>
      <c r="B71" s="70"/>
      <c r="C71" s="70"/>
      <c r="D71" s="70"/>
      <c r="E71" s="70"/>
      <c r="F71" s="70"/>
      <c r="G71" s="70"/>
      <c r="H71" s="70"/>
      <c r="I71" s="70"/>
      <c r="J71" s="70"/>
      <c r="K71" s="70"/>
    </row>
    <row r="72" spans="1:11" x14ac:dyDescent="0.35">
      <c r="A72" s="70"/>
      <c r="B72" s="70"/>
      <c r="C72" s="70"/>
      <c r="D72" s="70"/>
      <c r="E72" s="70"/>
      <c r="F72" s="70"/>
      <c r="G72" s="70"/>
      <c r="H72" s="70"/>
      <c r="I72" s="70"/>
      <c r="J72" s="70"/>
      <c r="K72" s="70"/>
    </row>
    <row r="73" spans="1:11" x14ac:dyDescent="0.35">
      <c r="A73" s="70"/>
      <c r="B73" s="70"/>
      <c r="C73" s="70"/>
      <c r="D73" s="70"/>
      <c r="E73" s="70"/>
      <c r="F73" s="70"/>
      <c r="G73" s="70"/>
      <c r="H73" s="70"/>
      <c r="I73" s="70"/>
      <c r="J73" s="70"/>
      <c r="K73" s="70"/>
    </row>
    <row r="74" spans="1:11" x14ac:dyDescent="0.35">
      <c r="A74" s="70"/>
      <c r="B74" s="70"/>
      <c r="C74" s="70"/>
      <c r="D74" s="70"/>
      <c r="E74" s="70"/>
      <c r="F74" s="70"/>
      <c r="G74" s="70"/>
      <c r="H74" s="70"/>
      <c r="I74" s="70"/>
      <c r="J74" s="70"/>
      <c r="K74" s="70"/>
    </row>
    <row r="75" spans="1:11" x14ac:dyDescent="0.35">
      <c r="A75" s="70"/>
      <c r="B75" s="70"/>
      <c r="C75" s="70"/>
      <c r="D75" s="70"/>
      <c r="E75" s="70"/>
      <c r="F75" s="70"/>
      <c r="G75" s="70"/>
      <c r="H75" s="70"/>
      <c r="I75" s="70"/>
      <c r="J75" s="70"/>
      <c r="K75" s="70"/>
    </row>
    <row r="76" spans="1:11" x14ac:dyDescent="0.35">
      <c r="A76" s="70"/>
      <c r="B76" s="70"/>
      <c r="C76" s="70"/>
      <c r="D76" s="70"/>
      <c r="E76" s="70"/>
      <c r="F76" s="70"/>
      <c r="G76" s="70"/>
      <c r="H76" s="70"/>
      <c r="I76" s="70"/>
      <c r="J76" s="70"/>
      <c r="K76" s="70"/>
    </row>
    <row r="77" spans="1:11" x14ac:dyDescent="0.35">
      <c r="A77" s="70"/>
      <c r="B77" s="70"/>
      <c r="C77" s="70"/>
      <c r="D77" s="70"/>
      <c r="E77" s="70"/>
      <c r="F77" s="70"/>
      <c r="G77" s="70"/>
      <c r="H77" s="70"/>
      <c r="I77" s="70"/>
      <c r="J77" s="70"/>
      <c r="K77" s="70"/>
    </row>
    <row r="78" spans="1:11" x14ac:dyDescent="0.35">
      <c r="A78" s="70"/>
      <c r="B78" s="70"/>
      <c r="C78" s="70"/>
      <c r="D78" s="70"/>
      <c r="E78" s="70"/>
      <c r="F78" s="70"/>
      <c r="G78" s="70"/>
      <c r="H78" s="70"/>
      <c r="I78" s="70"/>
      <c r="J78" s="70"/>
      <c r="K78" s="70"/>
    </row>
    <row r="79" spans="1:11" x14ac:dyDescent="0.35">
      <c r="A79" s="70"/>
      <c r="B79" s="70"/>
      <c r="C79" s="70"/>
      <c r="D79" s="70"/>
      <c r="E79" s="70"/>
      <c r="F79" s="70"/>
      <c r="G79" s="70"/>
      <c r="H79" s="70"/>
      <c r="I79" s="70"/>
      <c r="J79" s="70"/>
      <c r="K79" s="70"/>
    </row>
    <row r="80" spans="1:11" x14ac:dyDescent="0.35">
      <c r="A80" s="70"/>
      <c r="B80" s="70"/>
      <c r="C80" s="70"/>
      <c r="D80" s="70"/>
      <c r="E80" s="70"/>
      <c r="F80" s="70"/>
      <c r="G80" s="70"/>
      <c r="H80" s="70"/>
      <c r="I80" s="70"/>
      <c r="J80" s="70"/>
      <c r="K80" s="70"/>
    </row>
    <row r="81" spans="1:11" x14ac:dyDescent="0.35">
      <c r="A81" s="70"/>
      <c r="B81" s="70"/>
      <c r="C81" s="70"/>
      <c r="D81" s="70"/>
      <c r="E81" s="70"/>
      <c r="F81" s="70"/>
      <c r="G81" s="70"/>
      <c r="H81" s="70"/>
      <c r="I81" s="70"/>
      <c r="J81" s="70"/>
      <c r="K81" s="70"/>
    </row>
    <row r="82" spans="1:11" x14ac:dyDescent="0.35">
      <c r="A82" s="70"/>
      <c r="B82" s="70"/>
      <c r="C82" s="70"/>
      <c r="D82" s="70"/>
      <c r="E82" s="70"/>
      <c r="F82" s="70"/>
      <c r="G82" s="70"/>
      <c r="H82" s="70"/>
      <c r="I82" s="70"/>
      <c r="J82" s="70"/>
      <c r="K82" s="70"/>
    </row>
    <row r="83" spans="1:11" x14ac:dyDescent="0.35">
      <c r="A83" s="70"/>
      <c r="B83" s="70"/>
      <c r="C83" s="70"/>
      <c r="D83" s="70"/>
      <c r="E83" s="70"/>
      <c r="F83" s="70"/>
      <c r="G83" s="70"/>
      <c r="H83" s="70"/>
      <c r="I83" s="70"/>
      <c r="J83" s="70"/>
      <c r="K83" s="70"/>
    </row>
    <row r="84" spans="1:11" x14ac:dyDescent="0.35">
      <c r="A84" s="70"/>
      <c r="B84" s="70"/>
      <c r="C84" s="70"/>
      <c r="D84" s="70"/>
      <c r="E84" s="70"/>
      <c r="F84" s="70"/>
      <c r="G84" s="70"/>
      <c r="H84" s="70"/>
      <c r="I84" s="70"/>
      <c r="J84" s="70"/>
      <c r="K84" s="70"/>
    </row>
    <row r="85" spans="1:11" x14ac:dyDescent="0.35">
      <c r="A85" s="70"/>
      <c r="B85" s="70"/>
      <c r="C85" s="70"/>
      <c r="D85" s="70"/>
      <c r="E85" s="70"/>
      <c r="F85" s="70"/>
      <c r="G85" s="70"/>
      <c r="H85" s="70"/>
      <c r="I85" s="70"/>
      <c r="J85" s="70"/>
      <c r="K85" s="70"/>
    </row>
    <row r="86" spans="1:11" x14ac:dyDescent="0.35">
      <c r="A86" s="70"/>
      <c r="B86" s="70"/>
      <c r="C86" s="70"/>
      <c r="D86" s="70"/>
      <c r="E86" s="70"/>
      <c r="F86" s="70"/>
      <c r="G86" s="70"/>
      <c r="H86" s="70"/>
      <c r="I86" s="70"/>
      <c r="J86" s="70"/>
      <c r="K86" s="70"/>
    </row>
    <row r="87" spans="1:11" x14ac:dyDescent="0.35">
      <c r="A87" s="70"/>
      <c r="B87" s="70"/>
      <c r="C87" s="70"/>
      <c r="D87" s="70"/>
      <c r="E87" s="70"/>
      <c r="F87" s="70"/>
      <c r="G87" s="70"/>
      <c r="H87" s="70"/>
      <c r="I87" s="70"/>
      <c r="J87" s="70"/>
      <c r="K87" s="70"/>
    </row>
    <row r="88" spans="1:11" x14ac:dyDescent="0.35">
      <c r="A88" s="70"/>
      <c r="B88" s="70"/>
      <c r="C88" s="70"/>
      <c r="D88" s="70"/>
      <c r="E88" s="70"/>
      <c r="F88" s="70"/>
      <c r="G88" s="70"/>
      <c r="H88" s="70"/>
      <c r="I88" s="70"/>
      <c r="J88" s="70"/>
      <c r="K88" s="70"/>
    </row>
    <row r="89" spans="1:11" x14ac:dyDescent="0.35">
      <c r="A89" s="70"/>
      <c r="B89" s="70"/>
      <c r="C89" s="70"/>
      <c r="D89" s="70"/>
      <c r="E89" s="70"/>
      <c r="F89" s="70"/>
      <c r="G89" s="70"/>
      <c r="H89" s="70"/>
      <c r="I89" s="70"/>
      <c r="J89" s="70"/>
      <c r="K89" s="70"/>
    </row>
    <row r="90" spans="1:11" x14ac:dyDescent="0.35">
      <c r="A90" s="70"/>
      <c r="B90" s="70"/>
      <c r="C90" s="70"/>
      <c r="D90" s="70"/>
      <c r="E90" s="70"/>
      <c r="F90" s="70"/>
      <c r="G90" s="70"/>
      <c r="H90" s="70"/>
      <c r="I90" s="70"/>
      <c r="J90" s="70"/>
      <c r="K90" s="70"/>
    </row>
    <row r="91" spans="1:11" x14ac:dyDescent="0.35">
      <c r="A91" s="70"/>
      <c r="B91" s="70"/>
      <c r="C91" s="70"/>
      <c r="D91" s="70"/>
      <c r="E91" s="70"/>
      <c r="F91" s="70"/>
      <c r="G91" s="70"/>
      <c r="H91" s="70"/>
      <c r="I91" s="70"/>
      <c r="J91" s="70"/>
      <c r="K91" s="70"/>
    </row>
    <row r="92" spans="1:11" x14ac:dyDescent="0.35">
      <c r="A92" s="70"/>
      <c r="B92" s="70"/>
      <c r="C92" s="70"/>
      <c r="D92" s="70"/>
      <c r="E92" s="70"/>
      <c r="F92" s="70"/>
      <c r="G92" s="70"/>
      <c r="H92" s="70"/>
      <c r="I92" s="70"/>
      <c r="J92" s="70"/>
      <c r="K92" s="70"/>
    </row>
    <row r="93" spans="1:11" x14ac:dyDescent="0.35">
      <c r="A93" s="70"/>
      <c r="B93" s="70"/>
      <c r="C93" s="70"/>
      <c r="D93" s="70"/>
      <c r="E93" s="70"/>
      <c r="F93" s="70"/>
      <c r="G93" s="70"/>
      <c r="H93" s="70"/>
      <c r="I93" s="70"/>
      <c r="J93" s="70"/>
      <c r="K93" s="70"/>
    </row>
    <row r="94" spans="1:11" x14ac:dyDescent="0.35">
      <c r="A94" s="70"/>
      <c r="B94" s="70"/>
      <c r="C94" s="70"/>
      <c r="D94" s="70"/>
      <c r="E94" s="70"/>
      <c r="F94" s="70"/>
      <c r="G94" s="70"/>
      <c r="H94" s="70"/>
      <c r="I94" s="70"/>
      <c r="J94" s="70"/>
      <c r="K94" s="70"/>
    </row>
    <row r="95" spans="1:11" x14ac:dyDescent="0.35">
      <c r="A95" s="70"/>
      <c r="B95" s="70"/>
      <c r="C95" s="70"/>
      <c r="D95" s="70"/>
      <c r="E95" s="70"/>
      <c r="F95" s="70"/>
      <c r="G95" s="70"/>
      <c r="H95" s="70"/>
      <c r="I95" s="70"/>
      <c r="J95" s="70"/>
      <c r="K95" s="70"/>
    </row>
    <row r="96" spans="1:11" x14ac:dyDescent="0.35">
      <c r="A96" s="70"/>
      <c r="B96" s="70"/>
      <c r="C96" s="70"/>
      <c r="D96" s="70"/>
      <c r="E96" s="70"/>
      <c r="F96" s="70"/>
      <c r="G96" s="70"/>
      <c r="H96" s="70"/>
      <c r="I96" s="70"/>
      <c r="J96" s="70"/>
      <c r="K96" s="70"/>
    </row>
    <row r="97" spans="1:11" x14ac:dyDescent="0.35">
      <c r="A97" s="70"/>
      <c r="B97" s="70"/>
      <c r="C97" s="70"/>
      <c r="D97" s="70"/>
      <c r="E97" s="70"/>
      <c r="F97" s="70"/>
      <c r="G97" s="70"/>
      <c r="H97" s="70"/>
      <c r="I97" s="70"/>
      <c r="J97" s="70"/>
      <c r="K97" s="70"/>
    </row>
    <row r="98" spans="1:11" x14ac:dyDescent="0.35">
      <c r="A98" s="70"/>
      <c r="B98" s="70"/>
      <c r="C98" s="70"/>
      <c r="D98" s="70"/>
      <c r="E98" s="70"/>
      <c r="F98" s="70"/>
      <c r="G98" s="70"/>
      <c r="H98" s="70"/>
      <c r="I98" s="70"/>
      <c r="J98" s="70"/>
      <c r="K98" s="70"/>
    </row>
    <row r="99" spans="1:11" x14ac:dyDescent="0.35">
      <c r="A99" s="70"/>
      <c r="B99" s="70"/>
      <c r="C99" s="70"/>
      <c r="D99" s="70"/>
      <c r="E99" s="70"/>
      <c r="F99" s="70"/>
      <c r="G99" s="70"/>
      <c r="H99" s="70"/>
      <c r="I99" s="70"/>
      <c r="J99" s="70"/>
      <c r="K99" s="70"/>
    </row>
    <row r="100" spans="1:11" x14ac:dyDescent="0.35">
      <c r="A100" s="70"/>
      <c r="B100" s="70"/>
      <c r="C100" s="70"/>
      <c r="D100" s="70"/>
      <c r="E100" s="70"/>
      <c r="F100" s="70"/>
      <c r="G100" s="70"/>
      <c r="H100" s="70"/>
      <c r="I100" s="70"/>
      <c r="J100" s="70"/>
      <c r="K100" s="70"/>
    </row>
    <row r="101" spans="1:11" x14ac:dyDescent="0.35">
      <c r="A101" s="70"/>
      <c r="B101" s="70"/>
      <c r="C101" s="70"/>
      <c r="D101" s="70"/>
      <c r="E101" s="70"/>
      <c r="F101" s="70"/>
      <c r="G101" s="70"/>
      <c r="H101" s="70"/>
      <c r="I101" s="70"/>
      <c r="J101" s="70"/>
      <c r="K101" s="70"/>
    </row>
    <row r="102" spans="1:11" x14ac:dyDescent="0.35">
      <c r="A102" s="70"/>
      <c r="B102" s="70"/>
      <c r="C102" s="70"/>
      <c r="D102" s="70"/>
      <c r="E102" s="70"/>
      <c r="F102" s="70"/>
      <c r="G102" s="70"/>
      <c r="H102" s="70"/>
      <c r="I102" s="70"/>
      <c r="J102" s="70"/>
      <c r="K102" s="70"/>
    </row>
    <row r="103" spans="1:11" x14ac:dyDescent="0.35">
      <c r="A103" s="70"/>
      <c r="B103" s="70"/>
      <c r="C103" s="70"/>
      <c r="D103" s="70"/>
      <c r="E103" s="70"/>
      <c r="F103" s="70"/>
      <c r="G103" s="70"/>
      <c r="H103" s="70"/>
      <c r="I103" s="70"/>
      <c r="J103" s="70"/>
      <c r="K103" s="70"/>
    </row>
    <row r="104" spans="1:11" x14ac:dyDescent="0.35">
      <c r="A104" s="70"/>
      <c r="B104" s="70"/>
      <c r="C104" s="70"/>
      <c r="D104" s="70"/>
      <c r="E104" s="70"/>
      <c r="F104" s="70"/>
      <c r="G104" s="70"/>
      <c r="H104" s="70"/>
      <c r="I104" s="70"/>
      <c r="J104" s="70"/>
      <c r="K104" s="70"/>
    </row>
    <row r="105" spans="1:11" x14ac:dyDescent="0.35">
      <c r="A105" s="70"/>
      <c r="B105" s="70"/>
      <c r="C105" s="70"/>
      <c r="D105" s="70"/>
      <c r="E105" s="70"/>
      <c r="F105" s="70"/>
      <c r="G105" s="70"/>
      <c r="H105" s="70"/>
      <c r="I105" s="70"/>
      <c r="J105" s="70"/>
      <c r="K105" s="70"/>
    </row>
    <row r="106" spans="1:11" x14ac:dyDescent="0.35">
      <c r="A106" s="70"/>
      <c r="B106" s="70"/>
      <c r="C106" s="70"/>
      <c r="D106" s="70"/>
      <c r="E106" s="70"/>
      <c r="F106" s="70"/>
      <c r="G106" s="70"/>
      <c r="H106" s="70"/>
      <c r="I106" s="70"/>
      <c r="J106" s="70"/>
      <c r="K106" s="70"/>
    </row>
    <row r="107" spans="1:11" x14ac:dyDescent="0.35">
      <c r="A107" s="70"/>
      <c r="B107" s="70"/>
      <c r="C107" s="70"/>
      <c r="D107" s="70"/>
      <c r="E107" s="70"/>
      <c r="F107" s="70"/>
      <c r="G107" s="70"/>
      <c r="H107" s="70"/>
      <c r="I107" s="70"/>
      <c r="J107" s="70"/>
      <c r="K107" s="70"/>
    </row>
  </sheetData>
  <sheetProtection password="CC58" sheet="1" objects="1" scenarios="1"/>
  <mergeCells count="8">
    <mergeCell ref="A32:G32"/>
    <mergeCell ref="A8:J8"/>
    <mergeCell ref="A5:J6"/>
    <mergeCell ref="D2:J2"/>
    <mergeCell ref="A4:K4"/>
    <mergeCell ref="A7:I7"/>
    <mergeCell ref="A30:G30"/>
    <mergeCell ref="A31:G31"/>
  </mergeCells>
  <phoneticPr fontId="21"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7"/>
  <sheetViews>
    <sheetView workbookViewId="0">
      <selection activeCell="H17" sqref="H17"/>
    </sheetView>
  </sheetViews>
  <sheetFormatPr defaultColWidth="9.1796875" defaultRowHeight="14.5" x14ac:dyDescent="0.35"/>
  <cols>
    <col min="1" max="1" width="51.1796875" bestFit="1" customWidth="1"/>
    <col min="2" max="2" width="14" customWidth="1"/>
    <col min="3" max="3" width="27.1796875" style="215" bestFit="1" customWidth="1"/>
  </cols>
  <sheetData>
    <row r="1" spans="1:3" s="209" customFormat="1" x14ac:dyDescent="0.35"/>
    <row r="3" spans="1:3" s="199" customFormat="1" ht="30.75" customHeight="1" x14ac:dyDescent="0.35">
      <c r="A3" s="199" t="s">
        <v>514</v>
      </c>
      <c r="B3" s="200" t="s">
        <v>610</v>
      </c>
      <c r="C3" s="199" t="s">
        <v>515</v>
      </c>
    </row>
    <row r="4" spans="1:3" x14ac:dyDescent="0.35">
      <c r="B4" s="197"/>
      <c r="C4" s="201"/>
    </row>
    <row r="5" spans="1:3" x14ac:dyDescent="0.35">
      <c r="B5" s="197"/>
      <c r="C5" s="201"/>
    </row>
    <row r="6" spans="1:3" x14ac:dyDescent="0.35">
      <c r="B6" s="197"/>
      <c r="C6" s="201"/>
    </row>
    <row r="7" spans="1:3" x14ac:dyDescent="0.35">
      <c r="B7" s="197"/>
      <c r="C7" s="201"/>
    </row>
    <row r="8" spans="1:3" x14ac:dyDescent="0.35">
      <c r="B8" s="197"/>
      <c r="C8" s="201"/>
    </row>
    <row r="9" spans="1:3" x14ac:dyDescent="0.35">
      <c r="B9" s="197"/>
      <c r="C9" s="201"/>
    </row>
    <row r="10" spans="1:3" x14ac:dyDescent="0.35">
      <c r="B10" s="197"/>
      <c r="C10" s="201"/>
    </row>
    <row r="11" spans="1:3" x14ac:dyDescent="0.35">
      <c r="B11" s="197"/>
      <c r="C11" s="201"/>
    </row>
    <row r="12" spans="1:3" x14ac:dyDescent="0.35">
      <c r="B12" s="197"/>
      <c r="C12" s="201"/>
    </row>
    <row r="13" spans="1:3" x14ac:dyDescent="0.35">
      <c r="B13" s="197"/>
      <c r="C13" s="201"/>
    </row>
    <row r="14" spans="1:3" x14ac:dyDescent="0.35">
      <c r="B14" s="197"/>
      <c r="C14" s="201"/>
    </row>
    <row r="15" spans="1:3" x14ac:dyDescent="0.35">
      <c r="B15" s="197"/>
      <c r="C15" s="201"/>
    </row>
    <row r="16" spans="1:3" x14ac:dyDescent="0.35">
      <c r="B16" s="197"/>
      <c r="C16" s="201"/>
    </row>
    <row r="17" spans="2:3" x14ac:dyDescent="0.35">
      <c r="B17" s="197"/>
      <c r="C17" s="201"/>
    </row>
    <row r="18" spans="2:3" x14ac:dyDescent="0.35">
      <c r="B18" s="197"/>
      <c r="C18" s="201"/>
    </row>
    <row r="19" spans="2:3" x14ac:dyDescent="0.35">
      <c r="B19" s="197"/>
      <c r="C19" s="201"/>
    </row>
    <row r="20" spans="2:3" x14ac:dyDescent="0.35">
      <c r="B20" s="197"/>
      <c r="C20" s="201"/>
    </row>
    <row r="21" spans="2:3" x14ac:dyDescent="0.35">
      <c r="B21" s="197"/>
      <c r="C21" s="201"/>
    </row>
    <row r="22" spans="2:3" x14ac:dyDescent="0.35">
      <c r="B22" s="197"/>
      <c r="C22" s="201"/>
    </row>
    <row r="23" spans="2:3" x14ac:dyDescent="0.35">
      <c r="B23" s="197"/>
      <c r="C23" s="201"/>
    </row>
    <row r="24" spans="2:3" x14ac:dyDescent="0.35">
      <c r="B24" s="197"/>
      <c r="C24" s="201"/>
    </row>
    <row r="25" spans="2:3" x14ac:dyDescent="0.35">
      <c r="B25" s="197"/>
      <c r="C25" s="201"/>
    </row>
    <row r="26" spans="2:3" x14ac:dyDescent="0.35">
      <c r="B26" s="197"/>
      <c r="C26" s="201"/>
    </row>
    <row r="27" spans="2:3" x14ac:dyDescent="0.35">
      <c r="B27" s="197"/>
      <c r="C27" s="201"/>
    </row>
    <row r="28" spans="2:3" x14ac:dyDescent="0.35">
      <c r="B28" s="197"/>
      <c r="C28" s="201"/>
    </row>
    <row r="29" spans="2:3" x14ac:dyDescent="0.35">
      <c r="B29" s="197"/>
      <c r="C29" s="201"/>
    </row>
    <row r="30" spans="2:3" x14ac:dyDescent="0.35">
      <c r="B30" s="197"/>
      <c r="C30" s="201"/>
    </row>
    <row r="31" spans="2:3" x14ac:dyDescent="0.35">
      <c r="B31" s="197"/>
      <c r="C31" s="201"/>
    </row>
    <row r="32" spans="2:3" x14ac:dyDescent="0.35">
      <c r="B32" s="197"/>
      <c r="C32" s="201"/>
    </row>
    <row r="33" spans="2:3" x14ac:dyDescent="0.35">
      <c r="B33" s="197"/>
      <c r="C33" s="201"/>
    </row>
    <row r="34" spans="2:3" x14ac:dyDescent="0.35">
      <c r="B34" s="197"/>
      <c r="C34" s="201"/>
    </row>
    <row r="35" spans="2:3" x14ac:dyDescent="0.35">
      <c r="B35" s="197"/>
      <c r="C35" s="201"/>
    </row>
    <row r="36" spans="2:3" x14ac:dyDescent="0.35">
      <c r="B36" s="197"/>
      <c r="C36" s="201"/>
    </row>
    <row r="37" spans="2:3" x14ac:dyDescent="0.35">
      <c r="B37" s="197"/>
      <c r="C37" s="201"/>
    </row>
    <row r="38" spans="2:3" x14ac:dyDescent="0.35">
      <c r="B38" s="197"/>
      <c r="C38" s="201"/>
    </row>
    <row r="39" spans="2:3" x14ac:dyDescent="0.35">
      <c r="B39" s="197"/>
      <c r="C39" s="201"/>
    </row>
    <row r="40" spans="2:3" x14ac:dyDescent="0.35">
      <c r="B40" s="197"/>
      <c r="C40" s="201"/>
    </row>
    <row r="41" spans="2:3" x14ac:dyDescent="0.35">
      <c r="B41" s="197"/>
      <c r="C41" s="201"/>
    </row>
    <row r="42" spans="2:3" x14ac:dyDescent="0.35">
      <c r="B42" s="197"/>
      <c r="C42" s="201"/>
    </row>
    <row r="43" spans="2:3" x14ac:dyDescent="0.35">
      <c r="B43" s="197"/>
      <c r="C43" s="201"/>
    </row>
    <row r="44" spans="2:3" x14ac:dyDescent="0.35">
      <c r="B44" s="197"/>
      <c r="C44" s="201"/>
    </row>
    <row r="45" spans="2:3" x14ac:dyDescent="0.35">
      <c r="B45" s="197"/>
      <c r="C45" s="201"/>
    </row>
    <row r="46" spans="2:3" x14ac:dyDescent="0.35">
      <c r="B46" s="197"/>
      <c r="C46" s="201"/>
    </row>
    <row r="47" spans="2:3" x14ac:dyDescent="0.35">
      <c r="B47" s="197"/>
      <c r="C47" s="201"/>
    </row>
    <row r="48" spans="2:3" x14ac:dyDescent="0.35">
      <c r="B48" s="197"/>
      <c r="C48" s="201"/>
    </row>
    <row r="49" spans="2:3" x14ac:dyDescent="0.35">
      <c r="B49" s="197"/>
      <c r="C49" s="201"/>
    </row>
    <row r="50" spans="2:3" x14ac:dyDescent="0.35">
      <c r="B50" s="197"/>
      <c r="C50" s="201"/>
    </row>
    <row r="51" spans="2:3" x14ac:dyDescent="0.35">
      <c r="B51" s="197"/>
      <c r="C51" s="201"/>
    </row>
    <row r="52" spans="2:3" x14ac:dyDescent="0.35">
      <c r="B52" s="197"/>
      <c r="C52" s="201"/>
    </row>
    <row r="53" spans="2:3" x14ac:dyDescent="0.35">
      <c r="B53" s="197"/>
      <c r="C53" s="201"/>
    </row>
    <row r="54" spans="2:3" x14ac:dyDescent="0.35">
      <c r="B54" s="197"/>
      <c r="C54" s="201"/>
    </row>
    <row r="55" spans="2:3" x14ac:dyDescent="0.35">
      <c r="B55" s="197"/>
      <c r="C55" s="201"/>
    </row>
    <row r="56" spans="2:3" x14ac:dyDescent="0.35">
      <c r="B56" s="197"/>
      <c r="C56" s="201"/>
    </row>
    <row r="57" spans="2:3" x14ac:dyDescent="0.35">
      <c r="B57" s="197"/>
      <c r="C57" s="201"/>
    </row>
    <row r="58" spans="2:3" x14ac:dyDescent="0.35">
      <c r="B58" s="197"/>
      <c r="C58" s="201"/>
    </row>
    <row r="59" spans="2:3" x14ac:dyDescent="0.35">
      <c r="B59" s="197"/>
      <c r="C59" s="201"/>
    </row>
    <row r="60" spans="2:3" x14ac:dyDescent="0.35">
      <c r="B60" s="197"/>
      <c r="C60" s="201"/>
    </row>
    <row r="61" spans="2:3" x14ac:dyDescent="0.35">
      <c r="B61" s="197"/>
      <c r="C61" s="201"/>
    </row>
    <row r="62" spans="2:3" x14ac:dyDescent="0.35">
      <c r="B62" s="197"/>
      <c r="C62" s="201"/>
    </row>
    <row r="63" spans="2:3" x14ac:dyDescent="0.35">
      <c r="B63" s="197"/>
      <c r="C63" s="201"/>
    </row>
    <row r="64" spans="2:3" x14ac:dyDescent="0.35">
      <c r="B64" s="197"/>
      <c r="C64" s="201"/>
    </row>
    <row r="65" spans="2:3" x14ac:dyDescent="0.35">
      <c r="B65" s="197"/>
      <c r="C65" s="201"/>
    </row>
    <row r="66" spans="2:3" x14ac:dyDescent="0.35">
      <c r="B66" s="197"/>
      <c r="C66" s="201"/>
    </row>
    <row r="67" spans="2:3" x14ac:dyDescent="0.35">
      <c r="B67" s="197"/>
      <c r="C67" s="201"/>
    </row>
    <row r="68" spans="2:3" x14ac:dyDescent="0.35">
      <c r="B68" s="197"/>
      <c r="C68" s="201"/>
    </row>
    <row r="69" spans="2:3" x14ac:dyDescent="0.35">
      <c r="B69" s="197"/>
      <c r="C69" s="201"/>
    </row>
    <row r="70" spans="2:3" x14ac:dyDescent="0.35">
      <c r="B70" s="197"/>
      <c r="C70" s="201"/>
    </row>
    <row r="71" spans="2:3" x14ac:dyDescent="0.35">
      <c r="B71" s="197"/>
      <c r="C71" s="201"/>
    </row>
    <row r="72" spans="2:3" x14ac:dyDescent="0.35">
      <c r="B72" s="197"/>
      <c r="C72" s="201"/>
    </row>
    <row r="73" spans="2:3" x14ac:dyDescent="0.35">
      <c r="B73" s="197"/>
      <c r="C73" s="201"/>
    </row>
    <row r="74" spans="2:3" x14ac:dyDescent="0.35">
      <c r="B74" s="197"/>
      <c r="C74" s="201"/>
    </row>
    <row r="75" spans="2:3" x14ac:dyDescent="0.35">
      <c r="B75" s="197"/>
      <c r="C75" s="201"/>
    </row>
    <row r="76" spans="2:3" x14ac:dyDescent="0.35">
      <c r="B76" s="197"/>
      <c r="C76" s="201"/>
    </row>
    <row r="77" spans="2:3" x14ac:dyDescent="0.35">
      <c r="B77" s="197"/>
      <c r="C77" s="201"/>
    </row>
    <row r="78" spans="2:3" x14ac:dyDescent="0.35">
      <c r="B78" s="197"/>
      <c r="C78" s="201"/>
    </row>
    <row r="79" spans="2:3" x14ac:dyDescent="0.35">
      <c r="B79" s="197"/>
      <c r="C79" s="201"/>
    </row>
    <row r="80" spans="2:3" x14ac:dyDescent="0.35">
      <c r="B80" s="197"/>
      <c r="C80" s="201"/>
    </row>
    <row r="81" spans="2:3" x14ac:dyDescent="0.35">
      <c r="B81" s="197"/>
      <c r="C81" s="201"/>
    </row>
    <row r="82" spans="2:3" x14ac:dyDescent="0.35">
      <c r="B82" s="197"/>
      <c r="C82" s="201"/>
    </row>
    <row r="83" spans="2:3" x14ac:dyDescent="0.35">
      <c r="B83" s="197"/>
      <c r="C83" s="201"/>
    </row>
    <row r="84" spans="2:3" x14ac:dyDescent="0.35">
      <c r="B84" s="197"/>
      <c r="C84" s="201"/>
    </row>
    <row r="85" spans="2:3" x14ac:dyDescent="0.35">
      <c r="B85" s="197"/>
      <c r="C85" s="201"/>
    </row>
    <row r="86" spans="2:3" x14ac:dyDescent="0.35">
      <c r="B86" s="197"/>
      <c r="C86" s="201"/>
    </row>
    <row r="87" spans="2:3" x14ac:dyDescent="0.35">
      <c r="B87" s="197"/>
      <c r="C87" s="201"/>
    </row>
    <row r="88" spans="2:3" x14ac:dyDescent="0.35">
      <c r="B88" s="197"/>
      <c r="C88" s="201"/>
    </row>
    <row r="89" spans="2:3" x14ac:dyDescent="0.35">
      <c r="B89" s="197"/>
      <c r="C89" s="201"/>
    </row>
    <row r="90" spans="2:3" x14ac:dyDescent="0.35">
      <c r="B90" s="197"/>
      <c r="C90" s="201"/>
    </row>
    <row r="91" spans="2:3" x14ac:dyDescent="0.35">
      <c r="B91" s="197"/>
      <c r="C91" s="201"/>
    </row>
    <row r="92" spans="2:3" x14ac:dyDescent="0.35">
      <c r="B92" s="197"/>
      <c r="C92" s="201"/>
    </row>
    <row r="93" spans="2:3" x14ac:dyDescent="0.35">
      <c r="B93" s="197"/>
      <c r="C93" s="201"/>
    </row>
    <row r="94" spans="2:3" x14ac:dyDescent="0.35">
      <c r="B94" s="197"/>
      <c r="C94" s="201"/>
    </row>
    <row r="95" spans="2:3" x14ac:dyDescent="0.35">
      <c r="B95" s="197"/>
      <c r="C95" s="201"/>
    </row>
    <row r="96" spans="2:3" x14ac:dyDescent="0.35">
      <c r="B96" s="197"/>
      <c r="C96" s="201"/>
    </row>
    <row r="97" spans="2:3" x14ac:dyDescent="0.35">
      <c r="B97" s="197"/>
      <c r="C97" s="201"/>
    </row>
    <row r="98" spans="2:3" x14ac:dyDescent="0.35">
      <c r="B98" s="197"/>
      <c r="C98" s="201"/>
    </row>
    <row r="99" spans="2:3" x14ac:dyDescent="0.35">
      <c r="B99" s="197"/>
      <c r="C99" s="201"/>
    </row>
    <row r="100" spans="2:3" x14ac:dyDescent="0.35">
      <c r="B100" s="197"/>
      <c r="C100" s="201"/>
    </row>
    <row r="101" spans="2:3" x14ac:dyDescent="0.35">
      <c r="B101" s="197"/>
      <c r="C101" s="201"/>
    </row>
    <row r="102" spans="2:3" x14ac:dyDescent="0.35">
      <c r="B102" s="197"/>
      <c r="C102" s="201"/>
    </row>
    <row r="103" spans="2:3" x14ac:dyDescent="0.35">
      <c r="B103" s="197"/>
      <c r="C103" s="201"/>
    </row>
    <row r="104" spans="2:3" x14ac:dyDescent="0.35">
      <c r="B104" s="197"/>
      <c r="C104" s="201"/>
    </row>
    <row r="105" spans="2:3" x14ac:dyDescent="0.35">
      <c r="B105" s="197"/>
      <c r="C105" s="201"/>
    </row>
    <row r="106" spans="2:3" x14ac:dyDescent="0.35">
      <c r="B106" s="197"/>
      <c r="C106" s="201"/>
    </row>
    <row r="107" spans="2:3" x14ac:dyDescent="0.35">
      <c r="B107" s="197"/>
      <c r="C107" s="201"/>
    </row>
    <row r="108" spans="2:3" x14ac:dyDescent="0.35">
      <c r="B108" s="197"/>
      <c r="C108" s="201"/>
    </row>
    <row r="109" spans="2:3" x14ac:dyDescent="0.35">
      <c r="B109" s="197"/>
      <c r="C109" s="201"/>
    </row>
    <row r="110" spans="2:3" x14ac:dyDescent="0.35">
      <c r="B110" s="197"/>
      <c r="C110" s="201"/>
    </row>
    <row r="111" spans="2:3" x14ac:dyDescent="0.35">
      <c r="B111" s="197"/>
      <c r="C111" s="201"/>
    </row>
    <row r="112" spans="2:3" x14ac:dyDescent="0.35">
      <c r="B112" s="197"/>
      <c r="C112" s="201"/>
    </row>
    <row r="113" spans="2:3" x14ac:dyDescent="0.35">
      <c r="B113" s="197"/>
      <c r="C113" s="201"/>
    </row>
    <row r="114" spans="2:3" x14ac:dyDescent="0.35">
      <c r="B114" s="197"/>
      <c r="C114" s="201"/>
    </row>
    <row r="115" spans="2:3" x14ac:dyDescent="0.35">
      <c r="B115" s="197"/>
      <c r="C115" s="201"/>
    </row>
    <row r="116" spans="2:3" x14ac:dyDescent="0.35">
      <c r="B116" s="197"/>
      <c r="C116" s="201"/>
    </row>
    <row r="117" spans="2:3" x14ac:dyDescent="0.35">
      <c r="B117" s="197"/>
      <c r="C117" s="201"/>
    </row>
    <row r="118" spans="2:3" x14ac:dyDescent="0.35">
      <c r="B118" s="197"/>
      <c r="C118" s="201"/>
    </row>
    <row r="119" spans="2:3" x14ac:dyDescent="0.35">
      <c r="B119" s="197"/>
      <c r="C119" s="201"/>
    </row>
    <row r="120" spans="2:3" x14ac:dyDescent="0.35">
      <c r="B120" s="197"/>
      <c r="C120" s="201"/>
    </row>
    <row r="121" spans="2:3" x14ac:dyDescent="0.35">
      <c r="B121" s="197"/>
      <c r="C121" s="201"/>
    </row>
    <row r="122" spans="2:3" x14ac:dyDescent="0.35">
      <c r="B122" s="197"/>
      <c r="C122" s="201"/>
    </row>
    <row r="123" spans="2:3" x14ac:dyDescent="0.35">
      <c r="B123" s="197"/>
      <c r="C123" s="201"/>
    </row>
    <row r="124" spans="2:3" x14ac:dyDescent="0.35">
      <c r="B124" s="197"/>
      <c r="C124" s="201"/>
    </row>
    <row r="125" spans="2:3" x14ac:dyDescent="0.35">
      <c r="B125" s="197"/>
      <c r="C125" s="201"/>
    </row>
    <row r="126" spans="2:3" x14ac:dyDescent="0.35">
      <c r="B126" s="197"/>
      <c r="C126" s="201"/>
    </row>
    <row r="127" spans="2:3" x14ac:dyDescent="0.35">
      <c r="B127" s="197"/>
      <c r="C127" s="201"/>
    </row>
    <row r="128" spans="2:3" x14ac:dyDescent="0.35">
      <c r="B128" s="197"/>
      <c r="C128" s="201"/>
    </row>
    <row r="129" spans="2:3" x14ac:dyDescent="0.35">
      <c r="B129" s="197"/>
      <c r="C129" s="201"/>
    </row>
    <row r="130" spans="2:3" x14ac:dyDescent="0.35">
      <c r="B130" s="197"/>
      <c r="C130" s="201"/>
    </row>
    <row r="131" spans="2:3" x14ac:dyDescent="0.35">
      <c r="B131" s="197"/>
      <c r="C131" s="201"/>
    </row>
    <row r="132" spans="2:3" x14ac:dyDescent="0.35">
      <c r="B132" s="197"/>
      <c r="C132" s="201"/>
    </row>
    <row r="133" spans="2:3" x14ac:dyDescent="0.35">
      <c r="B133" s="197"/>
      <c r="C133" s="201"/>
    </row>
    <row r="134" spans="2:3" x14ac:dyDescent="0.35">
      <c r="B134" s="197"/>
      <c r="C134" s="201"/>
    </row>
    <row r="135" spans="2:3" x14ac:dyDescent="0.35">
      <c r="B135" s="197"/>
      <c r="C135" s="201"/>
    </row>
    <row r="136" spans="2:3" x14ac:dyDescent="0.35">
      <c r="B136" s="197"/>
      <c r="C136" s="201"/>
    </row>
    <row r="137" spans="2:3" x14ac:dyDescent="0.35">
      <c r="B137" s="197"/>
      <c r="C137" s="201"/>
    </row>
    <row r="138" spans="2:3" x14ac:dyDescent="0.35">
      <c r="B138" s="197"/>
      <c r="C138" s="201"/>
    </row>
    <row r="139" spans="2:3" x14ac:dyDescent="0.35">
      <c r="B139" s="197"/>
      <c r="C139" s="201"/>
    </row>
    <row r="140" spans="2:3" x14ac:dyDescent="0.35">
      <c r="B140" s="197"/>
      <c r="C140" s="201"/>
    </row>
    <row r="141" spans="2:3" x14ac:dyDescent="0.35">
      <c r="B141" s="197"/>
      <c r="C141" s="201"/>
    </row>
    <row r="142" spans="2:3" x14ac:dyDescent="0.35">
      <c r="B142" s="197"/>
      <c r="C142" s="201"/>
    </row>
    <row r="143" spans="2:3" x14ac:dyDescent="0.35">
      <c r="B143" s="197"/>
      <c r="C143" s="201"/>
    </row>
    <row r="144" spans="2:3" x14ac:dyDescent="0.35">
      <c r="B144" s="197"/>
      <c r="C144" s="201"/>
    </row>
    <row r="145" spans="2:3" x14ac:dyDescent="0.35">
      <c r="B145" s="197"/>
      <c r="C145" s="201"/>
    </row>
    <row r="146" spans="2:3" x14ac:dyDescent="0.35">
      <c r="B146" s="197"/>
      <c r="C146" s="201"/>
    </row>
    <row r="147" spans="2:3" x14ac:dyDescent="0.35">
      <c r="B147" s="197"/>
      <c r="C147" s="201"/>
    </row>
    <row r="148" spans="2:3" x14ac:dyDescent="0.35">
      <c r="B148" s="197"/>
      <c r="C148" s="201"/>
    </row>
    <row r="149" spans="2:3" x14ac:dyDescent="0.35">
      <c r="B149" s="197"/>
      <c r="C149" s="201"/>
    </row>
    <row r="150" spans="2:3" x14ac:dyDescent="0.35">
      <c r="B150" s="197"/>
      <c r="C150" s="201"/>
    </row>
    <row r="151" spans="2:3" x14ac:dyDescent="0.35">
      <c r="B151" s="197"/>
      <c r="C151" s="201"/>
    </row>
    <row r="152" spans="2:3" x14ac:dyDescent="0.35">
      <c r="B152" s="197"/>
      <c r="C152" s="201"/>
    </row>
    <row r="153" spans="2:3" x14ac:dyDescent="0.35">
      <c r="B153" s="197"/>
      <c r="C153" s="201"/>
    </row>
    <row r="154" spans="2:3" x14ac:dyDescent="0.35">
      <c r="B154" s="197"/>
      <c r="C154" s="201"/>
    </row>
    <row r="155" spans="2:3" x14ac:dyDescent="0.35">
      <c r="B155" s="197"/>
      <c r="C155" s="201"/>
    </row>
    <row r="156" spans="2:3" x14ac:dyDescent="0.35">
      <c r="B156" s="197"/>
      <c r="C156" s="201"/>
    </row>
    <row r="157" spans="2:3" x14ac:dyDescent="0.35">
      <c r="B157" s="197"/>
      <c r="C157" s="201"/>
    </row>
    <row r="158" spans="2:3" x14ac:dyDescent="0.35">
      <c r="B158" s="197"/>
      <c r="C158" s="201"/>
    </row>
    <row r="159" spans="2:3" x14ac:dyDescent="0.35">
      <c r="B159" s="197"/>
      <c r="C159" s="201"/>
    </row>
    <row r="160" spans="2:3" x14ac:dyDescent="0.35">
      <c r="B160" s="197"/>
      <c r="C160" s="201"/>
    </row>
    <row r="161" spans="2:3" x14ac:dyDescent="0.35">
      <c r="B161" s="197"/>
      <c r="C161" s="201"/>
    </row>
    <row r="162" spans="2:3" x14ac:dyDescent="0.35">
      <c r="B162" s="197"/>
      <c r="C162" s="201"/>
    </row>
    <row r="163" spans="2:3" x14ac:dyDescent="0.35">
      <c r="B163" s="197"/>
      <c r="C163" s="201"/>
    </row>
    <row r="164" spans="2:3" x14ac:dyDescent="0.35">
      <c r="B164" s="197"/>
      <c r="C164" s="201"/>
    </row>
    <row r="165" spans="2:3" x14ac:dyDescent="0.35">
      <c r="B165" s="197"/>
      <c r="C165" s="201"/>
    </row>
    <row r="166" spans="2:3" x14ac:dyDescent="0.35">
      <c r="B166" s="197"/>
      <c r="C166" s="201"/>
    </row>
    <row r="167" spans="2:3" x14ac:dyDescent="0.35">
      <c r="B167" s="197"/>
      <c r="C167" s="201"/>
    </row>
    <row r="168" spans="2:3" x14ac:dyDescent="0.35">
      <c r="B168" s="197"/>
      <c r="C168" s="201"/>
    </row>
    <row r="169" spans="2:3" x14ac:dyDescent="0.35">
      <c r="B169" s="197"/>
      <c r="C169" s="201"/>
    </row>
    <row r="170" spans="2:3" x14ac:dyDescent="0.35">
      <c r="B170" s="197"/>
      <c r="C170" s="201"/>
    </row>
    <row r="171" spans="2:3" x14ac:dyDescent="0.35">
      <c r="B171" s="197"/>
      <c r="C171" s="201"/>
    </row>
    <row r="172" spans="2:3" x14ac:dyDescent="0.35">
      <c r="B172" s="197"/>
      <c r="C172" s="201"/>
    </row>
    <row r="173" spans="2:3" x14ac:dyDescent="0.35">
      <c r="B173" s="197"/>
      <c r="C173" s="201"/>
    </row>
    <row r="174" spans="2:3" x14ac:dyDescent="0.35">
      <c r="B174" s="197"/>
      <c r="C174" s="201"/>
    </row>
    <row r="175" spans="2:3" x14ac:dyDescent="0.35">
      <c r="B175" s="197"/>
      <c r="C175" s="201"/>
    </row>
    <row r="176" spans="2:3" x14ac:dyDescent="0.35">
      <c r="B176" s="197"/>
      <c r="C176" s="201"/>
    </row>
    <row r="177" spans="2:3" x14ac:dyDescent="0.35">
      <c r="B177" s="197"/>
      <c r="C177" s="201"/>
    </row>
    <row r="178" spans="2:3" x14ac:dyDescent="0.35">
      <c r="B178" s="197"/>
      <c r="C178" s="201"/>
    </row>
    <row r="179" spans="2:3" x14ac:dyDescent="0.35">
      <c r="B179" s="197"/>
      <c r="C179" s="201"/>
    </row>
    <row r="180" spans="2:3" x14ac:dyDescent="0.35">
      <c r="B180" s="197"/>
      <c r="C180" s="201"/>
    </row>
    <row r="181" spans="2:3" x14ac:dyDescent="0.35">
      <c r="B181" s="197"/>
      <c r="C181" s="201"/>
    </row>
    <row r="182" spans="2:3" x14ac:dyDescent="0.35">
      <c r="B182" s="197"/>
      <c r="C182" s="201"/>
    </row>
    <row r="183" spans="2:3" x14ac:dyDescent="0.35">
      <c r="B183" s="197"/>
      <c r="C183" s="201"/>
    </row>
    <row r="184" spans="2:3" x14ac:dyDescent="0.35">
      <c r="B184" s="197"/>
      <c r="C184" s="201"/>
    </row>
    <row r="185" spans="2:3" x14ac:dyDescent="0.35">
      <c r="B185" s="197"/>
      <c r="C185" s="201"/>
    </row>
    <row r="186" spans="2:3" x14ac:dyDescent="0.35">
      <c r="B186" s="197"/>
      <c r="C186" s="201"/>
    </row>
    <row r="187" spans="2:3" x14ac:dyDescent="0.35">
      <c r="B187" s="197"/>
      <c r="C187" s="201"/>
    </row>
    <row r="188" spans="2:3" x14ac:dyDescent="0.35">
      <c r="B188" s="197"/>
      <c r="C188" s="201"/>
    </row>
    <row r="189" spans="2:3" x14ac:dyDescent="0.35">
      <c r="B189" s="197"/>
      <c r="C189" s="201"/>
    </row>
    <row r="190" spans="2:3" x14ac:dyDescent="0.35">
      <c r="B190" s="197"/>
      <c r="C190" s="201"/>
    </row>
    <row r="191" spans="2:3" x14ac:dyDescent="0.35">
      <c r="B191" s="197"/>
      <c r="C191" s="201"/>
    </row>
    <row r="192" spans="2:3" x14ac:dyDescent="0.35">
      <c r="B192" s="197"/>
      <c r="C192" s="201"/>
    </row>
    <row r="193" spans="2:3" x14ac:dyDescent="0.35">
      <c r="B193" s="197"/>
      <c r="C193" s="201"/>
    </row>
    <row r="194" spans="2:3" x14ac:dyDescent="0.35">
      <c r="B194" s="197"/>
      <c r="C194" s="201"/>
    </row>
    <row r="195" spans="2:3" x14ac:dyDescent="0.35">
      <c r="B195" s="197"/>
      <c r="C195" s="201"/>
    </row>
    <row r="196" spans="2:3" x14ac:dyDescent="0.35">
      <c r="B196" s="197"/>
      <c r="C196" s="201"/>
    </row>
    <row r="197" spans="2:3" x14ac:dyDescent="0.35">
      <c r="B197" s="197"/>
      <c r="C197" s="201"/>
    </row>
    <row r="198" spans="2:3" x14ac:dyDescent="0.35">
      <c r="B198" s="197"/>
      <c r="C198" s="201"/>
    </row>
    <row r="199" spans="2:3" x14ac:dyDescent="0.35">
      <c r="B199" s="197"/>
      <c r="C199" s="201"/>
    </row>
    <row r="200" spans="2:3" x14ac:dyDescent="0.35">
      <c r="B200" s="197"/>
      <c r="C200" s="201"/>
    </row>
    <row r="201" spans="2:3" x14ac:dyDescent="0.35">
      <c r="B201" s="197"/>
      <c r="C201" s="201"/>
    </row>
    <row r="202" spans="2:3" x14ac:dyDescent="0.35">
      <c r="B202" s="197"/>
      <c r="C202" s="201"/>
    </row>
    <row r="203" spans="2:3" x14ac:dyDescent="0.35">
      <c r="B203" s="197"/>
      <c r="C203" s="201"/>
    </row>
    <row r="204" spans="2:3" x14ac:dyDescent="0.35">
      <c r="B204" s="197"/>
      <c r="C204" s="201"/>
    </row>
    <row r="205" spans="2:3" x14ac:dyDescent="0.35">
      <c r="B205" s="197"/>
      <c r="C205" s="201"/>
    </row>
    <row r="206" spans="2:3" x14ac:dyDescent="0.35">
      <c r="B206" s="197"/>
      <c r="C206" s="201"/>
    </row>
    <row r="207" spans="2:3" x14ac:dyDescent="0.35">
      <c r="B207" s="197"/>
      <c r="C207" s="201"/>
    </row>
    <row r="208" spans="2:3" x14ac:dyDescent="0.35">
      <c r="B208" s="197"/>
      <c r="C208" s="201"/>
    </row>
    <row r="209" spans="2:3" x14ac:dyDescent="0.35">
      <c r="B209" s="197"/>
      <c r="C209" s="201"/>
    </row>
    <row r="210" spans="2:3" x14ac:dyDescent="0.35">
      <c r="B210" s="197"/>
      <c r="C210" s="201"/>
    </row>
    <row r="211" spans="2:3" x14ac:dyDescent="0.35">
      <c r="B211" s="197"/>
      <c r="C211" s="201"/>
    </row>
    <row r="212" spans="2:3" x14ac:dyDescent="0.35">
      <c r="B212" s="197"/>
      <c r="C212" s="201"/>
    </row>
    <row r="213" spans="2:3" x14ac:dyDescent="0.35">
      <c r="B213" s="197"/>
      <c r="C213" s="201"/>
    </row>
    <row r="214" spans="2:3" x14ac:dyDescent="0.35">
      <c r="B214" s="197"/>
      <c r="C214" s="201"/>
    </row>
    <row r="215" spans="2:3" x14ac:dyDescent="0.35">
      <c r="B215" s="197"/>
      <c r="C215" s="201"/>
    </row>
    <row r="216" spans="2:3" x14ac:dyDescent="0.35">
      <c r="B216" s="197"/>
      <c r="C216" s="201"/>
    </row>
    <row r="217" spans="2:3" x14ac:dyDescent="0.35">
      <c r="B217" s="197"/>
      <c r="C217" s="201"/>
    </row>
    <row r="218" spans="2:3" x14ac:dyDescent="0.35">
      <c r="B218" s="197"/>
      <c r="C218" s="201"/>
    </row>
    <row r="219" spans="2:3" x14ac:dyDescent="0.35">
      <c r="B219" s="197"/>
      <c r="C219" s="201"/>
    </row>
    <row r="220" spans="2:3" x14ac:dyDescent="0.35">
      <c r="B220" s="197"/>
      <c r="C220" s="201"/>
    </row>
    <row r="221" spans="2:3" x14ac:dyDescent="0.35">
      <c r="B221" s="197"/>
      <c r="C221" s="201"/>
    </row>
    <row r="222" spans="2:3" x14ac:dyDescent="0.35">
      <c r="B222" s="197"/>
      <c r="C222" s="201"/>
    </row>
    <row r="223" spans="2:3" x14ac:dyDescent="0.35">
      <c r="B223" s="197"/>
      <c r="C223" s="201"/>
    </row>
    <row r="224" spans="2:3" x14ac:dyDescent="0.35">
      <c r="B224" s="197"/>
      <c r="C224" s="201"/>
    </row>
    <row r="225" spans="2:3" x14ac:dyDescent="0.35">
      <c r="B225" s="197"/>
      <c r="C225" s="201"/>
    </row>
    <row r="226" spans="2:3" x14ac:dyDescent="0.35">
      <c r="B226" s="197"/>
      <c r="C226" s="201"/>
    </row>
    <row r="227" spans="2:3" x14ac:dyDescent="0.35">
      <c r="B227" s="197"/>
      <c r="C227" s="201"/>
    </row>
    <row r="228" spans="2:3" x14ac:dyDescent="0.35">
      <c r="B228" s="197"/>
      <c r="C228" s="201"/>
    </row>
    <row r="229" spans="2:3" x14ac:dyDescent="0.35">
      <c r="B229" s="197"/>
      <c r="C229" s="201"/>
    </row>
    <row r="230" spans="2:3" x14ac:dyDescent="0.35">
      <c r="B230" s="197"/>
      <c r="C230" s="201"/>
    </row>
    <row r="231" spans="2:3" x14ac:dyDescent="0.35">
      <c r="B231" s="197"/>
      <c r="C231" s="201"/>
    </row>
    <row r="232" spans="2:3" x14ac:dyDescent="0.35">
      <c r="B232" s="197"/>
      <c r="C232" s="201"/>
    </row>
    <row r="233" spans="2:3" x14ac:dyDescent="0.35">
      <c r="B233" s="197"/>
      <c r="C233" s="201"/>
    </row>
    <row r="234" spans="2:3" x14ac:dyDescent="0.35">
      <c r="B234" s="197"/>
      <c r="C234" s="201"/>
    </row>
    <row r="235" spans="2:3" x14ac:dyDescent="0.35">
      <c r="B235" s="197"/>
      <c r="C235" s="201"/>
    </row>
    <row r="236" spans="2:3" x14ac:dyDescent="0.35">
      <c r="B236" s="197"/>
      <c r="C236" s="201"/>
    </row>
    <row r="237" spans="2:3" x14ac:dyDescent="0.35">
      <c r="B237" s="197"/>
      <c r="C237" s="201"/>
    </row>
    <row r="238" spans="2:3" x14ac:dyDescent="0.35">
      <c r="B238" s="197"/>
      <c r="C238" s="201"/>
    </row>
    <row r="239" spans="2:3" x14ac:dyDescent="0.35">
      <c r="B239" s="197"/>
      <c r="C239" s="201"/>
    </row>
    <row r="240" spans="2:3" x14ac:dyDescent="0.35">
      <c r="B240" s="197"/>
      <c r="C240" s="201"/>
    </row>
    <row r="241" spans="2:3" x14ac:dyDescent="0.35">
      <c r="B241" s="197"/>
      <c r="C241" s="201"/>
    </row>
    <row r="242" spans="2:3" x14ac:dyDescent="0.35">
      <c r="B242" s="197"/>
      <c r="C242" s="201"/>
    </row>
    <row r="243" spans="2:3" x14ac:dyDescent="0.35">
      <c r="B243" s="197"/>
      <c r="C243" s="201"/>
    </row>
    <row r="244" spans="2:3" x14ac:dyDescent="0.35">
      <c r="B244" s="197"/>
      <c r="C244" s="201"/>
    </row>
    <row r="245" spans="2:3" x14ac:dyDescent="0.35">
      <c r="B245" s="197"/>
      <c r="C245" s="201"/>
    </row>
    <row r="246" spans="2:3" x14ac:dyDescent="0.35">
      <c r="B246" s="197"/>
      <c r="C246" s="201"/>
    </row>
    <row r="247" spans="2:3" x14ac:dyDescent="0.35">
      <c r="B247" s="197"/>
      <c r="C247" s="201"/>
    </row>
    <row r="248" spans="2:3" x14ac:dyDescent="0.35">
      <c r="B248" s="197"/>
      <c r="C248" s="201"/>
    </row>
    <row r="249" spans="2:3" x14ac:dyDescent="0.35">
      <c r="B249" s="197"/>
      <c r="C249" s="201"/>
    </row>
    <row r="250" spans="2:3" x14ac:dyDescent="0.35">
      <c r="B250" s="197"/>
      <c r="C250" s="201"/>
    </row>
    <row r="251" spans="2:3" x14ac:dyDescent="0.35">
      <c r="B251" s="197"/>
      <c r="C251" s="201"/>
    </row>
    <row r="252" spans="2:3" x14ac:dyDescent="0.35">
      <c r="B252" s="197"/>
      <c r="C252" s="201"/>
    </row>
    <row r="253" spans="2:3" x14ac:dyDescent="0.35">
      <c r="B253" s="197"/>
      <c r="C253" s="201"/>
    </row>
    <row r="254" spans="2:3" x14ac:dyDescent="0.35">
      <c r="B254" s="197"/>
      <c r="C254" s="201"/>
    </row>
    <row r="255" spans="2:3" x14ac:dyDescent="0.35">
      <c r="B255" s="197"/>
      <c r="C255" s="201"/>
    </row>
    <row r="256" spans="2:3" x14ac:dyDescent="0.35">
      <c r="B256" s="197"/>
      <c r="C256" s="201"/>
    </row>
    <row r="257" spans="2:3" x14ac:dyDescent="0.35">
      <c r="B257" s="197"/>
      <c r="C257" s="201"/>
    </row>
    <row r="258" spans="2:3" x14ac:dyDescent="0.35">
      <c r="B258" s="197"/>
      <c r="C258" s="201"/>
    </row>
    <row r="259" spans="2:3" x14ac:dyDescent="0.35">
      <c r="B259" s="197"/>
      <c r="C259" s="201"/>
    </row>
    <row r="260" spans="2:3" x14ac:dyDescent="0.35">
      <c r="B260" s="197"/>
      <c r="C260" s="201"/>
    </row>
    <row r="261" spans="2:3" x14ac:dyDescent="0.35">
      <c r="B261" s="197"/>
      <c r="C261" s="201"/>
    </row>
    <row r="262" spans="2:3" x14ac:dyDescent="0.35">
      <c r="B262" s="197"/>
      <c r="C262" s="201"/>
    </row>
    <row r="263" spans="2:3" x14ac:dyDescent="0.35">
      <c r="B263" s="197"/>
      <c r="C263" s="201"/>
    </row>
    <row r="264" spans="2:3" x14ac:dyDescent="0.35">
      <c r="B264" s="197"/>
      <c r="C264" s="201"/>
    </row>
    <row r="265" spans="2:3" x14ac:dyDescent="0.35">
      <c r="B265" s="197"/>
      <c r="C265" s="201"/>
    </row>
    <row r="266" spans="2:3" x14ac:dyDescent="0.35">
      <c r="B266" s="197"/>
      <c r="C266" s="201"/>
    </row>
    <row r="267" spans="2:3" x14ac:dyDescent="0.35">
      <c r="B267" s="197"/>
      <c r="C267" s="201"/>
    </row>
    <row r="268" spans="2:3" x14ac:dyDescent="0.35">
      <c r="B268" s="197"/>
      <c r="C268" s="201"/>
    </row>
    <row r="269" spans="2:3" x14ac:dyDescent="0.35">
      <c r="B269" s="197"/>
      <c r="C269" s="201"/>
    </row>
    <row r="270" spans="2:3" x14ac:dyDescent="0.35">
      <c r="B270" s="197"/>
      <c r="C270" s="201"/>
    </row>
    <row r="271" spans="2:3" x14ac:dyDescent="0.35">
      <c r="B271" s="197"/>
      <c r="C271" s="201"/>
    </row>
    <row r="272" spans="2:3" x14ac:dyDescent="0.35">
      <c r="B272" s="197"/>
      <c r="C272" s="201"/>
    </row>
    <row r="273" spans="2:3" x14ac:dyDescent="0.35">
      <c r="B273" s="197"/>
      <c r="C273" s="201"/>
    </row>
    <row r="274" spans="2:3" x14ac:dyDescent="0.35">
      <c r="B274" s="197"/>
      <c r="C274" s="201"/>
    </row>
    <row r="275" spans="2:3" x14ac:dyDescent="0.35">
      <c r="B275" s="197"/>
      <c r="C275" s="201"/>
    </row>
    <row r="276" spans="2:3" x14ac:dyDescent="0.35">
      <c r="B276" s="197"/>
      <c r="C276" s="201"/>
    </row>
    <row r="277" spans="2:3" x14ac:dyDescent="0.35">
      <c r="B277" s="197"/>
      <c r="C277" s="201"/>
    </row>
    <row r="278" spans="2:3" x14ac:dyDescent="0.35">
      <c r="B278" s="197"/>
      <c r="C278" s="201"/>
    </row>
    <row r="279" spans="2:3" x14ac:dyDescent="0.35">
      <c r="B279" s="197"/>
      <c r="C279" s="201"/>
    </row>
    <row r="280" spans="2:3" x14ac:dyDescent="0.35">
      <c r="B280" s="197"/>
      <c r="C280" s="201"/>
    </row>
    <row r="281" spans="2:3" x14ac:dyDescent="0.35">
      <c r="B281" s="197"/>
      <c r="C281" s="201"/>
    </row>
    <row r="282" spans="2:3" x14ac:dyDescent="0.35">
      <c r="B282" s="197"/>
      <c r="C282" s="201"/>
    </row>
    <row r="283" spans="2:3" x14ac:dyDescent="0.35">
      <c r="B283" s="197"/>
      <c r="C283" s="201"/>
    </row>
    <row r="284" spans="2:3" x14ac:dyDescent="0.35">
      <c r="B284" s="197"/>
      <c r="C284" s="201"/>
    </row>
    <row r="285" spans="2:3" x14ac:dyDescent="0.35">
      <c r="B285" s="197"/>
      <c r="C285" s="201"/>
    </row>
    <row r="286" spans="2:3" x14ac:dyDescent="0.35">
      <c r="B286" s="197"/>
      <c r="C286" s="201"/>
    </row>
    <row r="287" spans="2:3" x14ac:dyDescent="0.35">
      <c r="B287" s="197"/>
      <c r="C287" s="201"/>
    </row>
    <row r="288" spans="2:3" x14ac:dyDescent="0.35">
      <c r="B288" s="197"/>
      <c r="C288" s="201"/>
    </row>
    <row r="289" spans="2:3" x14ac:dyDescent="0.35">
      <c r="B289" s="197"/>
      <c r="C289" s="201"/>
    </row>
    <row r="290" spans="2:3" x14ac:dyDescent="0.35">
      <c r="B290" s="197"/>
      <c r="C290" s="201"/>
    </row>
    <row r="291" spans="2:3" x14ac:dyDescent="0.35">
      <c r="B291" s="197"/>
      <c r="C291" s="201"/>
    </row>
    <row r="292" spans="2:3" x14ac:dyDescent="0.35">
      <c r="B292" s="197"/>
      <c r="C292" s="201"/>
    </row>
    <row r="293" spans="2:3" x14ac:dyDescent="0.35">
      <c r="B293" s="197"/>
      <c r="C293" s="201"/>
    </row>
    <row r="294" spans="2:3" x14ac:dyDescent="0.35">
      <c r="B294" s="197"/>
      <c r="C294" s="201"/>
    </row>
    <row r="295" spans="2:3" x14ac:dyDescent="0.35">
      <c r="B295" s="197"/>
      <c r="C295" s="201"/>
    </row>
    <row r="296" spans="2:3" x14ac:dyDescent="0.35">
      <c r="B296" s="197"/>
      <c r="C296" s="201"/>
    </row>
    <row r="297" spans="2:3" x14ac:dyDescent="0.35">
      <c r="B297" s="197"/>
      <c r="C297" s="201"/>
    </row>
    <row r="298" spans="2:3" x14ac:dyDescent="0.35">
      <c r="B298" s="197"/>
      <c r="C298" s="201"/>
    </row>
    <row r="299" spans="2:3" x14ac:dyDescent="0.35">
      <c r="B299" s="197"/>
      <c r="C299" s="201"/>
    </row>
    <row r="300" spans="2:3" x14ac:dyDescent="0.35">
      <c r="B300" s="197"/>
      <c r="C300" s="201"/>
    </row>
    <row r="301" spans="2:3" x14ac:dyDescent="0.35">
      <c r="B301" s="197"/>
      <c r="C301" s="201"/>
    </row>
    <row r="302" spans="2:3" x14ac:dyDescent="0.35">
      <c r="B302" s="197"/>
      <c r="C302" s="201"/>
    </row>
    <row r="303" spans="2:3" x14ac:dyDescent="0.35">
      <c r="B303" s="197"/>
      <c r="C303" s="201"/>
    </row>
    <row r="304" spans="2:3" x14ac:dyDescent="0.35">
      <c r="B304" s="197"/>
      <c r="C304" s="201"/>
    </row>
    <row r="305" spans="2:3" x14ac:dyDescent="0.35">
      <c r="B305" s="197"/>
      <c r="C305" s="201"/>
    </row>
    <row r="306" spans="2:3" x14ac:dyDescent="0.35">
      <c r="B306" s="197"/>
      <c r="C306" s="201"/>
    </row>
    <row r="307" spans="2:3" x14ac:dyDescent="0.35">
      <c r="B307" s="197"/>
      <c r="C307" s="201"/>
    </row>
    <row r="308" spans="2:3" x14ac:dyDescent="0.35">
      <c r="B308" s="197"/>
      <c r="C308" s="201"/>
    </row>
    <row r="309" spans="2:3" x14ac:dyDescent="0.35">
      <c r="B309" s="197"/>
      <c r="C309" s="201"/>
    </row>
    <row r="310" spans="2:3" x14ac:dyDescent="0.35">
      <c r="B310" s="197"/>
      <c r="C310" s="201"/>
    </row>
    <row r="311" spans="2:3" x14ac:dyDescent="0.35">
      <c r="B311" s="197"/>
      <c r="C311" s="201"/>
    </row>
    <row r="312" spans="2:3" x14ac:dyDescent="0.35">
      <c r="B312" s="197"/>
      <c r="C312" s="201"/>
    </row>
    <row r="313" spans="2:3" x14ac:dyDescent="0.35">
      <c r="B313" s="197"/>
      <c r="C313" s="201"/>
    </row>
    <row r="314" spans="2:3" x14ac:dyDescent="0.35">
      <c r="B314" s="197"/>
      <c r="C314" s="201"/>
    </row>
    <row r="315" spans="2:3" x14ac:dyDescent="0.35">
      <c r="B315" s="197"/>
      <c r="C315" s="201"/>
    </row>
    <row r="316" spans="2:3" x14ac:dyDescent="0.35">
      <c r="B316" s="197"/>
      <c r="C316" s="201"/>
    </row>
    <row r="317" spans="2:3" x14ac:dyDescent="0.35">
      <c r="B317" s="197"/>
      <c r="C317" s="201"/>
    </row>
    <row r="318" spans="2:3" x14ac:dyDescent="0.35">
      <c r="B318" s="197"/>
      <c r="C318" s="201"/>
    </row>
    <row r="319" spans="2:3" x14ac:dyDescent="0.35">
      <c r="B319" s="197"/>
      <c r="C319" s="201"/>
    </row>
    <row r="320" spans="2:3" x14ac:dyDescent="0.35">
      <c r="B320" s="197"/>
      <c r="C320" s="201"/>
    </row>
    <row r="321" spans="2:3" x14ac:dyDescent="0.35">
      <c r="B321" s="197"/>
      <c r="C321" s="201"/>
    </row>
    <row r="322" spans="2:3" x14ac:dyDescent="0.35">
      <c r="B322" s="197"/>
      <c r="C322" s="201"/>
    </row>
    <row r="323" spans="2:3" x14ac:dyDescent="0.35">
      <c r="B323" s="197"/>
      <c r="C323" s="201"/>
    </row>
    <row r="324" spans="2:3" x14ac:dyDescent="0.35">
      <c r="B324" s="197"/>
      <c r="C324" s="201"/>
    </row>
    <row r="325" spans="2:3" x14ac:dyDescent="0.35">
      <c r="B325" s="197"/>
      <c r="C325" s="201"/>
    </row>
    <row r="326" spans="2:3" x14ac:dyDescent="0.35">
      <c r="B326" s="197"/>
      <c r="C326" s="201"/>
    </row>
    <row r="327" spans="2:3" x14ac:dyDescent="0.35">
      <c r="B327" s="197"/>
      <c r="C327" s="201"/>
    </row>
    <row r="328" spans="2:3" x14ac:dyDescent="0.35">
      <c r="B328" s="197"/>
      <c r="C328" s="201"/>
    </row>
    <row r="329" spans="2:3" x14ac:dyDescent="0.35">
      <c r="B329" s="197"/>
      <c r="C329" s="201"/>
    </row>
    <row r="330" spans="2:3" x14ac:dyDescent="0.35">
      <c r="B330" s="197"/>
      <c r="C330" s="201"/>
    </row>
    <row r="331" spans="2:3" x14ac:dyDescent="0.35">
      <c r="B331" s="197"/>
      <c r="C331" s="201"/>
    </row>
    <row r="332" spans="2:3" x14ac:dyDescent="0.35">
      <c r="B332" s="197"/>
      <c r="C332" s="201"/>
    </row>
    <row r="333" spans="2:3" x14ac:dyDescent="0.35">
      <c r="B333" s="197"/>
      <c r="C333" s="201"/>
    </row>
    <row r="334" spans="2:3" x14ac:dyDescent="0.35">
      <c r="B334" s="197"/>
      <c r="C334" s="201"/>
    </row>
    <row r="335" spans="2:3" x14ac:dyDescent="0.35">
      <c r="B335" s="197"/>
      <c r="C335" s="201"/>
    </row>
    <row r="336" spans="2:3" x14ac:dyDescent="0.35">
      <c r="B336" s="197"/>
      <c r="C336" s="201"/>
    </row>
    <row r="337" spans="2:3" x14ac:dyDescent="0.35">
      <c r="B337" s="197"/>
      <c r="C337" s="201"/>
    </row>
    <row r="338" spans="2:3" x14ac:dyDescent="0.35">
      <c r="B338" s="197"/>
      <c r="C338" s="201"/>
    </row>
    <row r="339" spans="2:3" x14ac:dyDescent="0.35">
      <c r="B339" s="197"/>
      <c r="C339" s="201"/>
    </row>
    <row r="340" spans="2:3" x14ac:dyDescent="0.35">
      <c r="B340" s="197"/>
      <c r="C340" s="201"/>
    </row>
    <row r="341" spans="2:3" x14ac:dyDescent="0.35">
      <c r="B341" s="197"/>
      <c r="C341" s="201"/>
    </row>
    <row r="342" spans="2:3" x14ac:dyDescent="0.35">
      <c r="B342" s="197"/>
      <c r="C342" s="201"/>
    </row>
    <row r="343" spans="2:3" x14ac:dyDescent="0.35">
      <c r="B343" s="197"/>
      <c r="C343" s="201"/>
    </row>
    <row r="344" spans="2:3" x14ac:dyDescent="0.35">
      <c r="B344" s="197"/>
      <c r="C344" s="201"/>
    </row>
    <row r="345" spans="2:3" x14ac:dyDescent="0.35">
      <c r="B345" s="197"/>
      <c r="C345" s="201"/>
    </row>
    <row r="346" spans="2:3" x14ac:dyDescent="0.35">
      <c r="B346" s="197"/>
      <c r="C346" s="201"/>
    </row>
    <row r="347" spans="2:3" x14ac:dyDescent="0.35">
      <c r="B347" s="197"/>
      <c r="C347" s="201"/>
    </row>
    <row r="348" spans="2:3" x14ac:dyDescent="0.35">
      <c r="B348" s="197"/>
      <c r="C348" s="201"/>
    </row>
    <row r="349" spans="2:3" x14ac:dyDescent="0.35">
      <c r="B349" s="197"/>
      <c r="C349" s="201"/>
    </row>
    <row r="350" spans="2:3" x14ac:dyDescent="0.35">
      <c r="B350" s="197"/>
      <c r="C350" s="201"/>
    </row>
    <row r="351" spans="2:3" x14ac:dyDescent="0.35">
      <c r="B351" s="197"/>
      <c r="C351" s="201"/>
    </row>
    <row r="352" spans="2:3" x14ac:dyDescent="0.35">
      <c r="B352" s="197"/>
      <c r="C352" s="201"/>
    </row>
    <row r="353" spans="1:3" x14ac:dyDescent="0.35">
      <c r="B353" s="197"/>
      <c r="C353" s="201"/>
    </row>
    <row r="354" spans="1:3" x14ac:dyDescent="0.35">
      <c r="B354" s="197"/>
      <c r="C354" s="201"/>
    </row>
    <row r="355" spans="1:3" x14ac:dyDescent="0.35">
      <c r="B355" s="197"/>
      <c r="C355" s="201"/>
    </row>
    <row r="356" spans="1:3" x14ac:dyDescent="0.35">
      <c r="B356" s="197"/>
      <c r="C356" s="201"/>
    </row>
    <row r="357" spans="1:3" x14ac:dyDescent="0.35">
      <c r="B357" s="197"/>
      <c r="C357" s="201"/>
    </row>
    <row r="358" spans="1:3" x14ac:dyDescent="0.35">
      <c r="B358" s="197"/>
      <c r="C358" s="201"/>
    </row>
    <row r="359" spans="1:3" x14ac:dyDescent="0.35">
      <c r="B359" s="197"/>
      <c r="C359" s="201"/>
    </row>
    <row r="360" spans="1:3" x14ac:dyDescent="0.35">
      <c r="B360" s="197"/>
      <c r="C360" s="201"/>
    </row>
    <row r="361" spans="1:3" x14ac:dyDescent="0.35">
      <c r="B361" s="197"/>
      <c r="C361" s="201"/>
    </row>
    <row r="362" spans="1:3" x14ac:dyDescent="0.35">
      <c r="B362" s="197"/>
      <c r="C362" s="201"/>
    </row>
    <row r="363" spans="1:3" x14ac:dyDescent="0.35">
      <c r="B363" s="197"/>
      <c r="C363" s="201"/>
    </row>
    <row r="364" spans="1:3" x14ac:dyDescent="0.35">
      <c r="A364" s="209"/>
      <c r="B364" s="207"/>
    </row>
    <row r="365" spans="1:3" x14ac:dyDescent="0.35">
      <c r="B365" s="207"/>
    </row>
    <row r="366" spans="1:3" x14ac:dyDescent="0.35">
      <c r="B366" s="207"/>
    </row>
    <row r="367" spans="1:3" x14ac:dyDescent="0.35">
      <c r="B367" s="20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6"/>
  <sheetViews>
    <sheetView topLeftCell="E1" workbookViewId="0">
      <selection activeCell="R10" sqref="R10"/>
    </sheetView>
  </sheetViews>
  <sheetFormatPr defaultColWidth="11.54296875" defaultRowHeight="14.5" x14ac:dyDescent="0.35"/>
  <cols>
    <col min="1" max="5" width="11.54296875" customWidth="1"/>
    <col min="6" max="6" width="13.54296875" customWidth="1"/>
  </cols>
  <sheetData>
    <row r="2" spans="2:18" ht="15" thickBot="1" x14ac:dyDescent="0.4"/>
    <row r="3" spans="2:18" ht="49.5" thickBot="1" x14ac:dyDescent="0.4">
      <c r="B3" s="5" t="s">
        <v>0</v>
      </c>
      <c r="C3" s="6" t="s">
        <v>1</v>
      </c>
      <c r="D3" s="23" t="s">
        <v>25</v>
      </c>
      <c r="G3" s="16"/>
    </row>
    <row r="4" spans="2:18" ht="24" x14ac:dyDescent="0.35">
      <c r="B4" s="7" t="s">
        <v>32</v>
      </c>
      <c r="C4" s="8" t="s">
        <v>2</v>
      </c>
      <c r="D4" s="24">
        <v>2.15</v>
      </c>
      <c r="F4" s="21" t="s">
        <v>0</v>
      </c>
      <c r="G4" s="19" t="s">
        <v>33</v>
      </c>
      <c r="H4" s="19" t="s">
        <v>26</v>
      </c>
      <c r="I4" s="19" t="s">
        <v>27</v>
      </c>
      <c r="J4" s="19" t="s">
        <v>8</v>
      </c>
      <c r="K4" s="19" t="s">
        <v>10</v>
      </c>
      <c r="L4" s="19" t="s">
        <v>28</v>
      </c>
      <c r="M4" s="19" t="s">
        <v>29</v>
      </c>
      <c r="N4" s="19" t="s">
        <v>30</v>
      </c>
      <c r="O4" s="19" t="s">
        <v>31</v>
      </c>
      <c r="P4" s="19" t="s">
        <v>15</v>
      </c>
      <c r="Q4" s="19" t="s">
        <v>146</v>
      </c>
      <c r="R4" s="19" t="s">
        <v>147</v>
      </c>
    </row>
    <row r="5" spans="2:18" x14ac:dyDescent="0.35">
      <c r="B5" s="13" t="s">
        <v>32</v>
      </c>
      <c r="C5" s="14" t="s">
        <v>21</v>
      </c>
      <c r="D5" s="32">
        <v>0.182</v>
      </c>
      <c r="F5" s="20"/>
      <c r="G5" s="10" t="s">
        <v>2</v>
      </c>
      <c r="H5" s="10" t="s">
        <v>4</v>
      </c>
      <c r="I5" s="10" t="s">
        <v>4</v>
      </c>
      <c r="J5" s="10" t="s">
        <v>9</v>
      </c>
      <c r="K5" s="10" t="s">
        <v>4</v>
      </c>
      <c r="L5" s="10" t="s">
        <v>9</v>
      </c>
      <c r="M5" s="10" t="s">
        <v>4</v>
      </c>
      <c r="N5" s="10" t="s">
        <v>4</v>
      </c>
      <c r="O5" s="10" t="s">
        <v>4</v>
      </c>
      <c r="P5" s="10" t="s">
        <v>4</v>
      </c>
      <c r="Q5" s="10" t="s">
        <v>21</v>
      </c>
      <c r="R5" s="10" t="s">
        <v>21</v>
      </c>
    </row>
    <row r="6" spans="2:18" ht="24.5" x14ac:dyDescent="0.35">
      <c r="B6" s="9" t="s">
        <v>3</v>
      </c>
      <c r="C6" s="10" t="s">
        <v>4</v>
      </c>
      <c r="D6" s="25">
        <v>2.96</v>
      </c>
      <c r="F6" s="20"/>
      <c r="G6" s="10" t="s">
        <v>21</v>
      </c>
      <c r="H6" s="10" t="s">
        <v>5</v>
      </c>
      <c r="I6" s="10" t="s">
        <v>7</v>
      </c>
      <c r="J6" s="10" t="s">
        <v>21</v>
      </c>
      <c r="K6" s="10" t="s">
        <v>21</v>
      </c>
      <c r="L6" s="10" t="s">
        <v>4</v>
      </c>
      <c r="M6" s="10" t="s">
        <v>21</v>
      </c>
      <c r="N6" s="10" t="s">
        <v>21</v>
      </c>
      <c r="O6" s="10" t="s">
        <v>21</v>
      </c>
      <c r="P6" s="10"/>
    </row>
    <row r="7" spans="2:18" ht="24.5" x14ac:dyDescent="0.35">
      <c r="B7" s="9" t="s">
        <v>3</v>
      </c>
      <c r="C7" s="10" t="s">
        <v>5</v>
      </c>
      <c r="D7" s="25">
        <v>37.06</v>
      </c>
      <c r="F7" s="20"/>
      <c r="G7" s="18"/>
      <c r="H7" s="10" t="s">
        <v>21</v>
      </c>
      <c r="I7" s="10" t="s">
        <v>21</v>
      </c>
      <c r="J7" s="10"/>
      <c r="K7" s="20"/>
      <c r="L7" s="10" t="s">
        <v>21</v>
      </c>
      <c r="M7" s="20"/>
      <c r="N7" s="20"/>
      <c r="O7" s="20"/>
      <c r="P7" s="20"/>
    </row>
    <row r="8" spans="2:18" x14ac:dyDescent="0.35">
      <c r="B8" s="9" t="s">
        <v>3</v>
      </c>
      <c r="C8" s="10" t="s">
        <v>21</v>
      </c>
      <c r="D8" s="33">
        <v>0.23794212218649519</v>
      </c>
      <c r="F8" s="15"/>
      <c r="G8" s="17"/>
      <c r="H8" s="15"/>
      <c r="I8" s="15"/>
      <c r="J8" s="15"/>
      <c r="K8" s="15"/>
      <c r="L8" s="15"/>
      <c r="M8" s="15"/>
      <c r="N8" s="15"/>
      <c r="O8" s="15"/>
      <c r="P8" s="15"/>
    </row>
    <row r="9" spans="2:18" x14ac:dyDescent="0.35">
      <c r="B9" s="9" t="s">
        <v>6</v>
      </c>
      <c r="C9" s="10" t="s">
        <v>4</v>
      </c>
      <c r="D9" s="25">
        <v>2.94</v>
      </c>
      <c r="F9" s="15"/>
      <c r="G9" s="17"/>
      <c r="H9" s="15"/>
      <c r="I9" s="15"/>
      <c r="J9" s="15"/>
      <c r="K9" s="15"/>
      <c r="L9" s="15"/>
      <c r="M9" s="15"/>
      <c r="N9" s="15"/>
      <c r="O9" s="15"/>
      <c r="P9" s="15"/>
    </row>
    <row r="10" spans="2:18" ht="24.5" x14ac:dyDescent="0.35">
      <c r="B10" s="9" t="s">
        <v>6</v>
      </c>
      <c r="C10" s="10" t="s">
        <v>7</v>
      </c>
      <c r="D10" s="25">
        <v>102.84</v>
      </c>
      <c r="G10" s="17"/>
    </row>
    <row r="11" spans="2:18" ht="24" x14ac:dyDescent="0.35">
      <c r="B11" s="9" t="s">
        <v>6</v>
      </c>
      <c r="C11" s="10" t="s">
        <v>21</v>
      </c>
      <c r="D11" s="33">
        <v>0.22915042868277474</v>
      </c>
      <c r="F11" s="21" t="s">
        <v>35</v>
      </c>
      <c r="G11" s="19" t="s">
        <v>15</v>
      </c>
      <c r="H11" s="19" t="s">
        <v>33</v>
      </c>
      <c r="I11" s="19" t="s">
        <v>26</v>
      </c>
      <c r="J11" s="19" t="s">
        <v>27</v>
      </c>
      <c r="K11" s="19" t="s">
        <v>8</v>
      </c>
      <c r="L11" s="19" t="s">
        <v>10</v>
      </c>
      <c r="M11" s="19" t="s">
        <v>28</v>
      </c>
      <c r="N11" s="19" t="s">
        <v>29</v>
      </c>
      <c r="O11" s="19" t="s">
        <v>30</v>
      </c>
      <c r="P11" s="19" t="s">
        <v>31</v>
      </c>
    </row>
    <row r="12" spans="2:18" x14ac:dyDescent="0.35">
      <c r="B12" s="9" t="s">
        <v>8</v>
      </c>
      <c r="C12" s="10" t="s">
        <v>9</v>
      </c>
      <c r="D12" s="25">
        <v>2.79</v>
      </c>
      <c r="F12" s="15"/>
      <c r="H12" s="22"/>
      <c r="I12" s="22"/>
      <c r="J12" s="22"/>
    </row>
    <row r="13" spans="2:18" x14ac:dyDescent="0.35">
      <c r="B13" s="9" t="s">
        <v>8</v>
      </c>
      <c r="C13" s="10" t="s">
        <v>21</v>
      </c>
      <c r="D13" s="33">
        <v>0.26315789473684187</v>
      </c>
      <c r="F13" s="15"/>
      <c r="G13" s="22"/>
      <c r="H13" s="22"/>
      <c r="I13" s="22"/>
      <c r="J13" s="22"/>
    </row>
    <row r="14" spans="2:18" x14ac:dyDescent="0.35">
      <c r="B14" s="9" t="s">
        <v>8</v>
      </c>
      <c r="C14" s="10" t="s">
        <v>4</v>
      </c>
      <c r="D14" s="33">
        <v>3.099999999999997</v>
      </c>
      <c r="F14" s="29" t="s">
        <v>38</v>
      </c>
      <c r="G14" s="22"/>
      <c r="H14" s="22"/>
      <c r="I14" s="22"/>
      <c r="J14" s="22"/>
    </row>
    <row r="15" spans="2:18" x14ac:dyDescent="0.35">
      <c r="B15" s="9" t="s">
        <v>10</v>
      </c>
      <c r="C15" s="10" t="s">
        <v>4</v>
      </c>
      <c r="D15" s="25">
        <v>3.05</v>
      </c>
      <c r="F15" s="15" t="s">
        <v>44</v>
      </c>
      <c r="G15" s="22"/>
      <c r="H15" s="22"/>
      <c r="I15" s="22"/>
      <c r="J15" s="22"/>
    </row>
    <row r="16" spans="2:18" x14ac:dyDescent="0.35">
      <c r="B16" s="9" t="s">
        <v>10</v>
      </c>
      <c r="C16" s="10" t="s">
        <v>21</v>
      </c>
      <c r="D16" s="33">
        <v>0.27329749103942652</v>
      </c>
      <c r="F16" s="16" t="s">
        <v>39</v>
      </c>
      <c r="G16" s="22"/>
      <c r="H16" s="22"/>
      <c r="I16" s="15"/>
      <c r="J16" s="15"/>
    </row>
    <row r="17" spans="2:10" x14ac:dyDescent="0.35">
      <c r="B17" s="9" t="s">
        <v>11</v>
      </c>
      <c r="C17" s="10" t="s">
        <v>9</v>
      </c>
      <c r="D17" s="33">
        <v>1.59</v>
      </c>
      <c r="F17" s="15"/>
      <c r="G17" s="16"/>
      <c r="H17" s="15"/>
      <c r="I17" s="15"/>
      <c r="J17" s="15"/>
    </row>
    <row r="18" spans="2:10" x14ac:dyDescent="0.35">
      <c r="B18" s="9" t="s">
        <v>11</v>
      </c>
      <c r="C18" s="10" t="s">
        <v>4</v>
      </c>
      <c r="D18" s="25">
        <v>2.96</v>
      </c>
      <c r="G18" s="22"/>
      <c r="H18" s="22"/>
      <c r="I18" s="22"/>
    </row>
    <row r="19" spans="2:10" x14ac:dyDescent="0.35">
      <c r="B19" s="9" t="s">
        <v>11</v>
      </c>
      <c r="C19" s="10" t="s">
        <v>21</v>
      </c>
      <c r="D19" s="33">
        <v>0.23417721518987342</v>
      </c>
      <c r="G19" s="22"/>
      <c r="H19" s="22"/>
      <c r="I19" s="22"/>
    </row>
    <row r="20" spans="2:10" x14ac:dyDescent="0.35">
      <c r="B20" s="9" t="s">
        <v>12</v>
      </c>
      <c r="C20" s="10" t="s">
        <v>4</v>
      </c>
      <c r="D20" s="25">
        <v>2.2999999999999998</v>
      </c>
      <c r="G20" s="22"/>
      <c r="H20" s="22"/>
    </row>
    <row r="21" spans="2:10" x14ac:dyDescent="0.35">
      <c r="B21" s="9" t="s">
        <v>12</v>
      </c>
      <c r="C21" s="10" t="s">
        <v>21</v>
      </c>
      <c r="D21" s="33">
        <v>0.35825545171339562</v>
      </c>
    </row>
    <row r="22" spans="2:10" ht="24.5" x14ac:dyDescent="0.35">
      <c r="B22" s="9" t="s">
        <v>13</v>
      </c>
      <c r="C22" s="10" t="s">
        <v>4</v>
      </c>
      <c r="D22" s="25">
        <v>2.58</v>
      </c>
    </row>
    <row r="23" spans="2:10" ht="24.5" x14ac:dyDescent="0.35">
      <c r="B23" s="9" t="s">
        <v>13</v>
      </c>
      <c r="C23" s="10" t="s">
        <v>21</v>
      </c>
      <c r="D23" s="33">
        <v>0.36389280677009878</v>
      </c>
    </row>
    <row r="24" spans="2:10" x14ac:dyDescent="0.35">
      <c r="B24" s="9" t="s">
        <v>14</v>
      </c>
      <c r="C24" s="10" t="s">
        <v>4</v>
      </c>
      <c r="D24" s="25">
        <v>3.19</v>
      </c>
    </row>
    <row r="25" spans="2:10" x14ac:dyDescent="0.35">
      <c r="B25" s="9" t="s">
        <v>14</v>
      </c>
      <c r="C25" s="10" t="s">
        <v>21</v>
      </c>
      <c r="D25" s="33">
        <v>0.35299999999999998</v>
      </c>
    </row>
    <row r="26" spans="2:10" ht="15" thickBot="1" x14ac:dyDescent="0.4">
      <c r="B26" s="26" t="s">
        <v>15</v>
      </c>
      <c r="C26" s="27" t="s">
        <v>4</v>
      </c>
      <c r="D26" s="28">
        <v>0</v>
      </c>
    </row>
  </sheetData>
  <phoneticPr fontId="21" type="noConversion"/>
  <dataValidations disablePrompts="1" count="3">
    <dataValidation type="list" allowBlank="1" showInputMessage="1" showErrorMessage="1" sqref="G22">
      <formula1>INDIRECT(F22)</formula1>
    </dataValidation>
    <dataValidation type="list" allowBlank="1" showInputMessage="1" showErrorMessage="1" sqref="F19">
      <formula1>Combustible</formula1>
    </dataValidation>
    <dataValidation type="list" allowBlank="1" showInputMessage="1" showErrorMessage="1" sqref="F22">
      <formula1>coo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9</vt:i4>
      </vt:variant>
      <vt:variant>
        <vt:lpstr>Intervals amb nom</vt:lpstr>
      </vt:variant>
      <vt:variant>
        <vt:i4>19</vt:i4>
      </vt:variant>
    </vt:vector>
  </HeadingPairs>
  <TitlesOfParts>
    <vt:vector size="28" baseType="lpstr">
      <vt:lpstr>Resum</vt:lpstr>
      <vt:lpstr>Escenari de Base</vt:lpstr>
      <vt:lpstr>Escenari de Projecte estimat</vt:lpstr>
      <vt:lpstr>Emissions transport recollida</vt:lpstr>
      <vt:lpstr>Justificació càrrega vehicles</vt:lpstr>
      <vt:lpstr>Crèdits de GEH</vt:lpstr>
      <vt:lpstr>Pla de seguiment</vt:lpstr>
      <vt:lpstr>Font kg per entitat</vt:lpstr>
      <vt:lpstr>Llistes_a amagar</vt:lpstr>
      <vt:lpstr>'Crèdits de GEH'!_1Àrea_d_impressió</vt:lpstr>
      <vt:lpstr>'Escenari de Base'!_2Àrea_d_impressió</vt:lpstr>
      <vt:lpstr>'Escenari de Projecte estimat'!_3Àrea_d_impressió</vt:lpstr>
      <vt:lpstr>Biomassa</vt:lpstr>
      <vt:lpstr>Carbó_importació</vt:lpstr>
      <vt:lpstr>Carbó_nacional</vt:lpstr>
      <vt:lpstr>Coc_de_petroli</vt:lpstr>
      <vt:lpstr>Combustible</vt:lpstr>
      <vt:lpstr>Combustible2</vt:lpstr>
      <vt:lpstr>Electricitat_convencional</vt:lpstr>
      <vt:lpstr>Electricitat_origen_renovable</vt:lpstr>
      <vt:lpstr>Fuel</vt:lpstr>
      <vt:lpstr>Gas_butà</vt:lpstr>
      <vt:lpstr>Gas_natural</vt:lpstr>
      <vt:lpstr>Gas_propà</vt:lpstr>
      <vt:lpstr>Gasnatural</vt:lpstr>
      <vt:lpstr>Gasoil</vt:lpstr>
      <vt:lpstr>GLP_genèric</vt:lpstr>
      <vt:lpstr>Tipus_caldera_projecte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OCCC</dc:creator>
  <cp:lastModifiedBy>Hidalgo Güemes, Marta</cp:lastModifiedBy>
  <cp:lastPrinted>2017-06-21T08:02:45Z</cp:lastPrinted>
  <dcterms:created xsi:type="dcterms:W3CDTF">2014-06-11T11:01:06Z</dcterms:created>
  <dcterms:modified xsi:type="dcterms:W3CDTF">2022-04-25T12:37:32Z</dcterms:modified>
</cp:coreProperties>
</file>